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iros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101" sheetId="3" r:id="rId3"/>
    <sheet name="SO 121" sheetId="4" r:id="rId4"/>
    <sheet name="SO 134" sheetId="5" r:id="rId5"/>
    <sheet name="SO 181" sheetId="6" r:id="rId6"/>
    <sheet name="SO 201" sheetId="7" r:id="rId7"/>
  </sheets>
  <definedNames/>
  <calcPr/>
  <webPublishing/>
</workbook>
</file>

<file path=xl/sharedStrings.xml><?xml version="1.0" encoding="utf-8"?>
<sst xmlns="http://schemas.openxmlformats.org/spreadsheetml/2006/main" count="2373" uniqueCount="736">
  <si>
    <t>Firma: Firma</t>
  </si>
  <si>
    <t>Rekapitulace ceny</t>
  </si>
  <si>
    <t>Stavba: 06-2019 - III/11262 Třeštice - most ev.č. 11262-2</t>
  </si>
  <si>
    <t>Varianta: V5 - PDPS - 2023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</si>
  <si>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</si>
  <si>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</si>
  <si>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</si>
  <si>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</si>
  <si>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</si>
  <si>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</si>
  <si>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</si>
  <si>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</si>
  <si>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</si>
  <si>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</si>
  <si>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</si>
  <si>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06-2019</t>
  </si>
  <si>
    <t>III/11262 Třeštice - most ev.č. 11262-2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</si>
  <si>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</si>
  <si>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</si>
  <si>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</si>
  <si>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</si>
  <si>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</si>
  <si>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</si>
  <si>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</si>
  <si>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</si>
  <si>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přípravné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</si>
  <si>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</si>
  <si>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</si>
  <si>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</si>
  <si>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</si>
  <si>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</si>
  <si>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</si>
  <si>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</si>
  <si>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</si>
  <si>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</si>
  <si>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</si>
  <si>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</si>
  <si>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</si>
  <si>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</si>
  <si>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</si>
  <si>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</si>
  <si>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</si>
  <si>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</si>
  <si>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</si>
  <si>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</si>
  <si>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</si>
  <si>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027121</t>
  </si>
  <si>
    <t/>
  </si>
  <si>
    <t>PROVIZORNÍ PŘÍSTUPOVÉ CESTY - ZŘÍZENÍ</t>
  </si>
  <si>
    <t>M2</t>
  </si>
  <si>
    <t>PP</t>
  </si>
  <si>
    <t>provizorní přístup k lávce pro pěší, dl. 40 m  
š.1,5m, uvažováno s vrstvou ŠD tl.150mm na geotextílii</t>
  </si>
  <si>
    <t>VV</t>
  </si>
  <si>
    <t>40,0*1,5=60,000 [A]</t>
  </si>
  <si>
    <t>TS</t>
  </si>
  <si>
    <t>zahrnuje veškeré náklady spojené s objednatelem požadovanými zařízeními</t>
  </si>
  <si>
    <t>027123</t>
  </si>
  <si>
    <t>PROVIZORNÍ PŘÍSTUPOVÉ CESTY - ZRUŠENÍ</t>
  </si>
  <si>
    <t>zrušení provizorní přístupové cesty k lávce  
vč. odvozu a popl. za skládku</t>
  </si>
  <si>
    <t>pol.č. 027121 60,0=60,000 [A]</t>
  </si>
  <si>
    <t>02730</t>
  </si>
  <si>
    <t>POMOC PRÁCE ZŘÍZ NEBO ZAJIŠŤ OCHRANU INŽENÝRSKÝCH SÍTÍ</t>
  </si>
  <si>
    <t>SOUBOR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</si>
  <si>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</si>
  <si>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Vytýčení stávajících inženýrských sítí a jejich zajištění pro všechny stavební objekty vč. Případných sond pro zajištění polohy sítí 
1=1,000 [A]</t>
  </si>
  <si>
    <t>02742</t>
  </si>
  <si>
    <t>PROVIZORNÍ LÁVKY</t>
  </si>
  <si>
    <t>délka 10m, volná šířka 1,5m, Zábradlí s výplní (oboustranné mostní v.1,1m, se svislou výplní), vč. uložení na panel. rovnanině  
komplet vč. nájmu po dobu 4měsíce, zrušení a odvozu</t>
  </si>
  <si>
    <t>10,0*1,5=15,000 [A]</t>
  </si>
  <si>
    <t>02911</t>
  </si>
  <si>
    <t>OSTATNÍ POŽADAVKY - GEODETICKÉ ZAMĚŘENÍ</t>
  </si>
  <si>
    <t>vytyčovací práce + cena za vytyčení prostorové polohy stavby před jejím zahájením odborně způsobilými osobami. Kompletní geodetické práce na vytyčení vytyčovaných bodů definovaného objektu v rozsahu PD a TKP.  
celkem včetně geoetického sledování konstrukce v průběhu výstavby a po dokončení stavby.  
cena za zaměření skutečného provedení stavby výškopisné i polohopisné na podkreslené katastrální mapě, počet odevz.paré 3×v tištěné podobě, 1×elektron. na CD  
celkem včetně ochrany vytyčovacích a vytyčovaných bodů</t>
  </si>
  <si>
    <t>1=1,000 [A]</t>
  </si>
  <si>
    <t>zahrnuje veškeré náklady spojené s objednatelem požadovanými pracemi</t>
  </si>
  <si>
    <t>02940</t>
  </si>
  <si>
    <t>OSTATNÍ POŽADAVKY - VYPRACOVÁNÍ DOKUMENTACE</t>
  </si>
  <si>
    <t>KČ</t>
  </si>
  <si>
    <t>Povodňový a havarijní plán - aktualizace</t>
  </si>
  <si>
    <t>7</t>
  </si>
  <si>
    <t>029412</t>
  </si>
  <si>
    <t>OSTATNÍ POŽADAVKY - VYPRACOVÁNÍ MOSTNÍHO LISTU</t>
  </si>
  <si>
    <t>KUS</t>
  </si>
  <si>
    <t>vč. vložení do BMS a vyplnění údajů o novém mostu, počet odevzdáv. paré 3× tištěná podoba</t>
  </si>
  <si>
    <t>8</t>
  </si>
  <si>
    <t>02943</t>
  </si>
  <si>
    <t>OSTATNÍ POŽADAVKY - VYPRACOVÁNÍ RDS</t>
  </si>
  <si>
    <t>dokumentace bude požadovaná (počet výtisků, 4xparé a 1xCD v el. podobě) objednatelem  
cena za vypracování - RDS (realizační dokumentace stavby). Realizační dokumentace bude zpracována na stavební objekt SO 201 a to minimálně v tomto rozsahu:  
TePř demolice mostu  
vytyčení, tvar a výztuž základů, stojin, rámové příčle, křídel, izolace a odvodnění, tvar a výztuž říms, přechodové oblasti, zábradlí, zpevnění pod mostem a kolem křídel, pokrytí vozovky)  
vypracování VTD mostní zábradlí</t>
  </si>
  <si>
    <t>02944</t>
  </si>
  <si>
    <t>OSTAT POŽADAVKY - DOKUMENTACE SKUTEČ PROVEDENÍ V DIGIT FORMĚ</t>
  </si>
  <si>
    <t>dokumentace bude požadovaná v (počet výtisků, 4xparé a 1xCD v el. podobě) objednatelem  
cena za zpracování - DSPS (dokumentace skutečného provedení stavby)  - dokumentace bude vypracována dle požadavku objednatele v aktualizovaném znění</t>
  </si>
  <si>
    <t>02945</t>
  </si>
  <si>
    <t>OSTAT POŽADAVKY - GEOMETRICKÝ PLÁN</t>
  </si>
  <si>
    <t>Geometrický oddělovací plán pro majetkové vypořádání vlastnických  vztahů ověřený příslušným katastrálním úřadem, vč. předání, odsouhlasení objednatelem  
odevzdáv.paré 10×; Před předložením GP příslušnému katastrálnímu úřadu k ověření bude návrh GP v elektronické podobě ve formátu PDF odsouhlasen majetkoprávním oddělením Kraje Vysočina a oddělením správy majetku pracoviště Jihlava, Krajské správy a údržby silnic Vysočiny, příspěvková organizace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</si>
  <si>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</si>
  <si>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11</t>
  </si>
  <si>
    <t>02950</t>
  </si>
  <si>
    <t>OSTATNÍ POŽADAVKY - POSUDKY, KONTROLY, REVIZNÍ ZPRÁVY</t>
  </si>
  <si>
    <t>KPL</t>
  </si>
  <si>
    <t>"Pasportizace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 
Celkem pasportizace včetně kompletní dokumentace v tištěné podobě a předání na CD dle SOD."</t>
  </si>
  <si>
    <t>12</t>
  </si>
  <si>
    <t>02953</t>
  </si>
  <si>
    <t>OSTATNÍ POŽADAVKY - HLAVNÍ MOSTNÍ PROHLÍDKA</t>
  </si>
  <si>
    <t>1.HMP vč. vložení do BMS, počet odevzdáv. paré 3× tištěná podoba</t>
  </si>
  <si>
    <t>položka zahrnuje :  
- úkony dle ČSN 73 6221  
- provedení hlavní mostní prohlídky oprávněnou fyzickou nebo právnickou osobou  
- vyhotovení záznamu (protokolu), který jednoznačně definuje stav mostu</t>
  </si>
  <si>
    <t>13</t>
  </si>
  <si>
    <t>02960</t>
  </si>
  <si>
    <t>OSTATNÍ POŽADAVKY - ODBORNÝ DOZOR</t>
  </si>
  <si>
    <t>PLÁN BOZP – Veškerá opatření pro zajištění BOZP v průběhu výstavby dle požadavků objednatele a Plánu BOZP</t>
  </si>
  <si>
    <t>zahrnuje veškeré náklady spojené s objednatelem požadovaným dozorem</t>
  </si>
  <si>
    <t>14</t>
  </si>
  <si>
    <t>a</t>
  </si>
  <si>
    <t>biologický dozor před zahájením prací, oprávněná osoba dle příslušného zákona  
rozsah dle požadavků vyjádření OŽP MMJ - viz B. Souhrnná TZ a Dokladová část</t>
  </si>
  <si>
    <t>Bezprostředně před zahájením prací v podmostí bude přítomen biologický dozor splňující oprávnění prací dle zákona č.114/1992 Sb. 
z důvodu zjištění či vyloučení přítomnosti raka říčního v toku. Pokud by byl rak říční,  
případně další ohrožené druhy živočichů nalezeny, je třeba ihned tuto skutečnost  
oznámit na Krajském úřadě Kraje Vysočina, Oddělení ochrany přírody a EIA, a  
domluvit se na dalším postupu.</t>
  </si>
  <si>
    <t>15</t>
  </si>
  <si>
    <t>02971</t>
  </si>
  <si>
    <t>OSTAT POŽADAVKY - GEOTECHNICKÝ MONITORING NA POVRCHU</t>
  </si>
  <si>
    <t>- zajištění geotechnika - posudky zemní pláně a dosažených vrstev, hodnocení základové spáry; zahrnuje veškeré náklady spojené s objednatelem požadovanými pracemi</t>
  </si>
  <si>
    <t>16</t>
  </si>
  <si>
    <t>02990</t>
  </si>
  <si>
    <t>OSTATNÍ POŽADAVKY - INFORMAČNÍ TABULE</t>
  </si>
  <si>
    <t>KS</t>
  </si>
  <si>
    <t>Náklady na zřízení informační tabule s údaji o stavbě s textem dle vzoru  
rozměry 1,75 × 2,5 m, bližší specifikace ke stažení na odkazu http://m.kr-vysocina.cz/assets/File.ashx?id_org=450008&amp;id_dokumenty=4026814</t>
  </si>
  <si>
    <t>informační tabule objednatele 1 =1,000 [A]ks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</si>
  <si>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</si>
  <si>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17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</si>
  <si>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</si>
  <si>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</si>
  <si>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zařízení. Rozsah zařízení staveniště bude v souladu s PD, BOZP a podmínek SOD."  
vč. koordinace lávky pro pěší v místě stavby s napojením na stávající dopravní plochy pro pěší  
demontáž a zpětná montáž (propojení) ohradníku napojeného na most - v rozsahu staveniště</t>
  </si>
  <si>
    <t>zahrnuje objednatelem povolené náklady na pořízení (event. pronájem), provozování, udržování a likvidaci zhotovitelova zařízení</t>
  </si>
  <si>
    <t>SO 101</t>
  </si>
  <si>
    <t>Komunikace III/11262</t>
  </si>
  <si>
    <t>014112</t>
  </si>
  <si>
    <t>POPLATKY ZA SKLÁDKU TYP S-IO (INERTNÍ ODPAD)</t>
  </si>
  <si>
    <t>T</t>
  </si>
  <si>
    <t>kamenivo  
uvažována obj. hmotnost 1900kg/m3</t>
  </si>
  <si>
    <t>pol.č. 113328 56,750*1,9 t/m3=107,825 [A]</t>
  </si>
  <si>
    <t>zahrnuje veškeré poplatky provozovateli skládky související s uložením odpadu na skládce.</t>
  </si>
  <si>
    <t>014122</t>
  </si>
  <si>
    <t>POPLATKY ZA SKLÁDKU TYP S-OO (OSTATNÍ ODPAD)</t>
  </si>
  <si>
    <t>zemina  
uvažována obj. hmotnost 1800kg/m3</t>
  </si>
  <si>
    <t>pol.č. 17120 46,125*1,8 t/m3 =83,025 [A]</t>
  </si>
  <si>
    <t>014132</t>
  </si>
  <si>
    <t>POPLATKY ZA SKLÁDKU TYP S-NO (NEBEZPEČNÝ ODPAD)</t>
  </si>
  <si>
    <t>čerpání se souhlasem TDS, AD a objednatele  
kontaminovany materiál s dehtem  
uvažována obj. hmotnost 2300 kg/m3</t>
  </si>
  <si>
    <t>pol.č. 113725 31,980*2,3 t/m3=73,554 [A]</t>
  </si>
  <si>
    <t>02520</t>
  </si>
  <si>
    <t>ZKOUŠENÍ MATERIÁLŮ NEZÁVISLOU ZKUŠEBNOU</t>
  </si>
  <si>
    <t>Stanovení obsahu PAU (zejména dehet) ve stávajících konstrukcích pro likvidaci kontaminovaného odpadu  
(nevyhovující obsahy dehtu PAU podle vyhlášky č. 294/2005 Sb.)  
asf. vrstvy, mostní izolace</t>
  </si>
  <si>
    <t>zahrnuje veškeré náklady spojené s objednatelem požadovanými zkouškami</t>
  </si>
  <si>
    <t>Zemní práce</t>
  </si>
  <si>
    <t>113138</t>
  </si>
  <si>
    <t>ODSTRANĚNÍ KRYTU ZPEVNĚNÝCH PLOCH S ASFALT POJIVEM, ODVOZ DO 20KM</t>
  </si>
  <si>
    <t>M3</t>
  </si>
  <si>
    <t>v případě NEvyužitelnosti dle rozboru obsahu PAU (dehtu), odvoz na skládku nebezpečného odpadu České Budějovice, příplatek za km v samostatné položce, čerpání se souhlasem TDS, AD a objednatele</t>
  </si>
  <si>
    <t>dle IGP tl. 150 mm 
frézování v celém rozsahu úpravy vč. mostu 
délka 41,0m, pr. šířka komunikace 5,2m 
41,0*5,2*0,15=31,980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</si>
  <si>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</si>
  <si>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</si>
  <si>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</si>
  <si>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podkladní vrstva komunikace a krajnice, vč. odvozu a uložení na trvalou skládku  
uvažovaná skládka Jihlava 28km, příplatek za km v samostatné položce</t>
  </si>
  <si>
    <t>podkladní vrstva po odfrézování HAV, odstranění vrstvy tl. 250 mm, v šířce započítán i objem krajnice 
dle IGP nevytříděné kamenivo, písek 
před mostem 14,5m pr.š. 7,0m 14,5*7,0*0,25=25,375 [A] 
za mostem 16,5m pr.š. 7,0m 14,5*7,0*0,25=25,375 [B] 
rozšíření v místě chodníku 2,0*1,5*0,4=1,200 [C] 
rozšíření v místě sjezdu 2,0*6,0*0,4=4,800 [D] 
Celkem: A+B+C+D=56,750 [E]</t>
  </si>
  <si>
    <t>11332B</t>
  </si>
  <si>
    <t>ODSTRANĚNÍ PODKLADŮ ZPEVNĚNÝCH PLOCH Z KAMENIVA NESTMELENÉHO - DOPRAVA</t>
  </si>
  <si>
    <t>tkm</t>
  </si>
  <si>
    <t>podkladní vrstva komunikace  
uvažovaná skládka skládka Jihlava 28km, příplatek za dalších 8km</t>
  </si>
  <si>
    <t>pol.č. 113328 56,75*1,8*8=817,200 [A]</t>
  </si>
  <si>
    <t>Položka zahrnuje samostatnou dopravu suti a vybouraných hmot. Množství se určí jako součin hmotnosti [t] a požadované vzdálenosti [km].</t>
  </si>
  <si>
    <t>113725</t>
  </si>
  <si>
    <t>FRÉZOVÁNÍ ZPEVNĚNÝCH PLOCH ASFALTOVÝCH, ODVOZ DO 8KM</t>
  </si>
  <si>
    <t>vč. odvozu a uložení na cestmistrovství KSÚSV Třešť  
v případě využitelnosti (dle rozboru PAU - samostatná položka) bude část bude zpětně natěžena a využita pro zpevnění krajnic dle PD, zpětné natěžení je vykázáno samostatnou položkou</t>
  </si>
  <si>
    <t>123738</t>
  </si>
  <si>
    <t>ODKOP PRO SPOD STAVBU SILNIC A ŽELEZNIC TŘ. I, ODVOZ DO 20KM</t>
  </si>
  <si>
    <t>čerpání se souhlasem TDS, AD a objednatele  
výkop pro výměnu aktivní zóny  
odvoz na trvalou skládku, uvažovaná Jihlava 28km, příplatek za km v samostatné položce</t>
  </si>
  <si>
    <t>tl. 350 mm 
8,0m před mostem (mimo přechodovou oblast mostu) 7,0*8,0*0,35=19,600 [A] 
9,5m za mostem (mimo přechodovou oblast) 7,0*9,5*0,35=23,275 [B] 
rýha pro trativod vlevo před mostem 0,5*0,5*13,0=3,250 [C] 
Celkem: A+B+C=46,125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</si>
  <si>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</si>
  <si>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123739</t>
  </si>
  <si>
    <t>PŘÍPLATEK ZA DALŠÍ 1KM DOPRAVY ZEMINY</t>
  </si>
  <si>
    <t>zemina z aktivní zóny  
čerpání se souhlasem TDS, AD a objednatele  
příplatek za dalších 8km na skládku odpadu Jihlava</t>
  </si>
  <si>
    <t>pol.č. 123738 46,125*8=369,000 [A]</t>
  </si>
  <si>
    <t>položka zahrnuje příplatek k vodorovnému přemístění zeminy za každý další 1km nad 20km</t>
  </si>
  <si>
    <t>125735</t>
  </si>
  <si>
    <t>VYKOPÁVKY ZE ZEMNÍKŮ A SKLÁDEK TŘ. I, ODVOZ DO 8KM</t>
  </si>
  <si>
    <t>čerpání se souhlasem TDS, AD a objednatele, v případě využitelnosti dle rozboru obsahu PAU (dehtu)  
natěžení z CM KSÚSV Třešť  
frezing na krajnice</t>
  </si>
  <si>
    <t>pol.č.56963 40,589*0,15=6,088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</si>
  <si>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</si>
  <si>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125738</t>
  </si>
  <si>
    <t>VYKOPÁVKY ZE ZEMNÍKŮ A SKLÁDEK TŘ. I, ODVOZ DO 20KM</t>
  </si>
  <si>
    <t>čerpání se souhlasem TDS, AD a objednatele, v případě NEvyužitelnosti dle rozboru obsahu PAU (dehtu)  
natěžení z CM KSÚSV Třešť pro odvoz na skládku nebezpečného odpadu České Budějovice, příplatek za km v samostatné položce</t>
  </si>
  <si>
    <t>pol.č.113725 31,98=31,980 [A]</t>
  </si>
  <si>
    <t>125739</t>
  </si>
  <si>
    <t>čerpání se souhlasem TDS, AD a objednatele  
příplatek za dalších 85km na skládku nebezpečného odpadu České Budějovice (105km)</t>
  </si>
  <si>
    <t>pol.č. 113138a 31,980*85=2 718,300 [A]</t>
  </si>
  <si>
    <t>17120</t>
  </si>
  <si>
    <t>ULOŽENÍ SYPANINY DO NÁSYPŮ A NA SKLÁDKY BEZ ZHUTNĚNÍ</t>
  </si>
  <si>
    <t>čerpání se souhlasem TDS, AD a objednatele  
uložení na trvalou skládku</t>
  </si>
  <si>
    <t>pol.č. 123738 46,125=46,125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</si>
  <si>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</si>
  <si>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</si>
  <si>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</si>
  <si>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dosypání krajnic tělesa komunikace  
zemina dle ČSN 73 6133</t>
  </si>
  <si>
    <t>dle Situace komunikace 
před mostem 0,75*0,5*9,0+0,75*0,5*14,0=8,625 [A] 
za mostem 0,75*0,5*12,0+1,5*0,5*11,0=12,750 [B] 
Celkem: A+B=21,375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</si>
  <si>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</si>
  <si>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</si>
  <si>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</si>
  <si>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přehutnění pláně</t>
  </si>
  <si>
    <t>8,5m před mostem (mimo přechodovou oblast mostu) 7,0*8,5=59,500 [A] 
10,0m za mostem (mimo přechodovou oblast) 7,0*10,0=70,000 [B] 
Celkem: A+B=129,500 [C]</t>
  </si>
  <si>
    <t>položka zahrnuje úpravu pláně včetně vyrovnání výškových rozdílů. Míru zhutnění určuje projekt.</t>
  </si>
  <si>
    <t>čerpání se souhlasem TDS, AD a objednatele  
přehutnění parapláně po výměně aktivní zóny</t>
  </si>
  <si>
    <t>8,0m před mostem (mimo přechodovou oblast mostu) 7,0*8,0=56,000 [A] 
9,5m za mostem (mimo přechodovou oblast) 7,0*9,5=66,500 [B] 
Celkem: A+B=122,500 [C]</t>
  </si>
  <si>
    <t>Základy</t>
  </si>
  <si>
    <t>18</t>
  </si>
  <si>
    <t>21461</t>
  </si>
  <si>
    <t>SEPARAČNÍ GEOTEXTILIE</t>
  </si>
  <si>
    <t>na pláni nebo paraplání (dle výměny AZ) separační a filtrační CBR&gt;3kN dle TP 97</t>
  </si>
  <si>
    <t>dle VPŘ  a charakteristických řezů, RŠ na pláni/parapláni 8,5 m 
před mostem 8m 8,5*8,0=68,000 [A] 
za mostem 9,5m 8,5*9,5=80,750 [B] 
rozšíření pod chodníkem 2,0*2,0=4,000 [C] 
Celkem: A+B+C=152,750 [D]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</si>
  <si>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</si>
  <si>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</si>
  <si>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19</t>
  </si>
  <si>
    <t>451312</t>
  </si>
  <si>
    <t>PODKLADNÍ A VÝPLŇOVÉ VRSTVY Z PROSTÉHO BETONU C12/15</t>
  </si>
  <si>
    <t>podkladní beton drenáže trativodu</t>
  </si>
  <si>
    <t>0,4*0,1*8,0=0,320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</si>
  <si>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</si>
  <si>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</si>
  <si>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451573</t>
  </si>
  <si>
    <t>VÝPLŇ VRSTVY Z KAMENIVA TĚŽENÉHO, INDEX ZHUTNĚNÍ ID DO 0,9</t>
  </si>
  <si>
    <t>zásyp trativodu štěrkem 16-32</t>
  </si>
  <si>
    <t>0,5*0,8*8,0=3,200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</si>
  <si>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</si>
  <si>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</si>
  <si>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21</t>
  </si>
  <si>
    <t>17180</t>
  </si>
  <si>
    <t>ULOŽENÍ SYPANINY DO NÁSYPŮ Z NAKUPOVANÝCH MATERIÁLŮ</t>
  </si>
  <si>
    <t>čerpání se souhlasem TDS, AD a objednatele  
výměna aktivní zóny  
zemina vhodná dle ČSN 736133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</si>
  <si>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</si>
  <si>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</si>
  <si>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56333</t>
  </si>
  <si>
    <t>VOZOVKOVÉ VRSTVY ZE ŠTĚRKODRTI TL. DO 150MM</t>
  </si>
  <si>
    <t>podkladní vrstva štěrkodrť ŠDa 0/32 tl. 150 mm</t>
  </si>
  <si>
    <t>před mostem 6,5*13,5=87,750 [A] 
za mostem 6,5*15,0=97,500 [B] 
rozšíření pro sjezd 0,5*5,5=2,750 [C] 
Celkem: A+B+C=188,000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</si>
  <si>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</si>
  <si>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23</t>
  </si>
  <si>
    <t>podkladní vrstva štěrkodrť ŠDa 0/63 tl. 150 mm</t>
  </si>
  <si>
    <t>před mostem 7,0*13,5=94,500 [A] 
za mostem 7,0*15,0=105,000 [B] 
rozšíření pro sjezd 0,5*6,0=3,000 [C] 
Celkem: A+B+C=202,500 [D]</t>
  </si>
  <si>
    <t>24</t>
  </si>
  <si>
    <t>56963</t>
  </si>
  <si>
    <t>ZPEVNĚNÍ KRAJNIC Z RECYKLOVANÉHO MATERIÁLU TL DO 150MM</t>
  </si>
  <si>
    <t>čerpání se souhlasem TDS, AD a objednatele  
nový R-mat  
krajnice R-mat. (40 RA 0/32) tl. 150 mm</t>
  </si>
  <si>
    <t>pol.č. 56963.a  40,589=40,589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</si>
  <si>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</si>
  <si>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25</t>
  </si>
  <si>
    <t>čerpání se souhlasem TDS, AD a objednatele  
frezing ze stavby uložen na CM Třešť  
krajnice R-mat. (40 RA 0/32) tl. 150 mm</t>
  </si>
  <si>
    <t>dle Situace komunikace 
před mostem 0,75*9,0+0,75*14,0=17,250 [A] 
za mostem 0,75*12,0+1,2*11,0=22,200 [B] 
plynulý přechod a napojení sjezdu na stáv. povrch 1,65*4,6*0,15=1,139 [C] 
Celkem: A+B+C=40,589 [D]</t>
  </si>
  <si>
    <t>26</t>
  </si>
  <si>
    <t>572123</t>
  </si>
  <si>
    <t>INFILTRAČNÍ POSTŘIK Z EMULZE DO 1,0KG/M2</t>
  </si>
  <si>
    <t>PI-C 1,0kg/m2  
s podrceným kamenivem fr. 2/4  - HDK 2/4 - 4,0 kg/m2</t>
  </si>
  <si>
    <t>na ploše ŠD 0-32 pol.č. 56333188,0=188,000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</si>
  <si>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</si>
  <si>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27</t>
  </si>
  <si>
    <t>572213</t>
  </si>
  <si>
    <t>SPOJOVACÍ POSTŘIK Z EMULZE DO 0,5KG/M2</t>
  </si>
  <si>
    <t>PS-CP 0,5kg/m2</t>
  </si>
  <si>
    <t>na ploše ACL pol.č. 574C56 261,24=261,240 [A] 
na ploše ACP pol.č. 574E46 215,33=215,330 [B] 
Celkem: A+B=476,570 [C]</t>
  </si>
  <si>
    <t>28</t>
  </si>
  <si>
    <t>574A34</t>
  </si>
  <si>
    <t>ASFALTOVÝ BETON PRO OBRUSNÉ VRSTVY ACO 11+, 11S TL. 40MM</t>
  </si>
  <si>
    <t>ACO 11+</t>
  </si>
  <si>
    <t>celá plocha obrusu včetně mostu 
dl. 41m, pr. šířka 6m 
41,0*6,0=246,000 [A] 
rozšíření na vjezd 5,5*1,5=8,250 [B] 
Celkem: A+B=254,250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</si>
  <si>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</si>
  <si>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29</t>
  </si>
  <si>
    <t>574C56</t>
  </si>
  <si>
    <t>ASFALTOVÝ BETON PRO LOŽNÍ VRSTVY ACL 16+, 16S TL. 60MM</t>
  </si>
  <si>
    <t>ACL 16+</t>
  </si>
  <si>
    <t>celá plocha obrusu odečteno zazubení 0,5+0,3m 
dl. 40,2m, pr. šířka 6,2m 
40,2*6,2=249,240 [A] 
rozšíření na vjezd 6,0*2,0=12,000 [B] 
Celkem: A+B=261,240 [C]</t>
  </si>
  <si>
    <t>30</t>
  </si>
  <si>
    <t>574E46</t>
  </si>
  <si>
    <t>ASFALTOVÝ BETON PRO PODKLADNÍ VRSTVY ACP 16+, 16S TL. 50MM</t>
  </si>
  <si>
    <t>ACP 16+</t>
  </si>
  <si>
    <t>odečteno zazuzení 0,5+1,0m 
dl. 38,7 - 7,1m most =  31,6m, pr. šířka 6,3m 
31,6*6,3=199,080 [A] 
rozšíření na vjezd 6,5*2,5=16,250 [B] 
Celkem: A+B=215,330 [C]</t>
  </si>
  <si>
    <t>Potrubí</t>
  </si>
  <si>
    <t>31</t>
  </si>
  <si>
    <t>87433</t>
  </si>
  <si>
    <t>POTRUBÍ Z TRUB PLASTOVÝCH ODPADNÍCH DN DO 150MM</t>
  </si>
  <si>
    <t>M</t>
  </si>
  <si>
    <t>plná část drenážního potrubí mimo komunikaci až po vyústění v břehu</t>
  </si>
  <si>
    <t>5,0=5,000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</si>
  <si>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</si>
  <si>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32</t>
  </si>
  <si>
    <t>875332</t>
  </si>
  <si>
    <t>POTRUBÍ DREN Z TRUB PLAST DN DO 150MM DĚROVANÝCH</t>
  </si>
  <si>
    <t>drenážní potrubí PVC SN8 DN150 s horní perforací</t>
  </si>
  <si>
    <t>dle situace 
předpolí před mostem po chodníkovou římsu 8,0=8,000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</si>
  <si>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</si>
  <si>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33</t>
  </si>
  <si>
    <t>87644</t>
  </si>
  <si>
    <t>CHRÁNIČKY Z TRUB PLASTOVÝCH DN DO 250MM</t>
  </si>
  <si>
    <t>vyústka drenáže obetonována při vyústění ve svahu</t>
  </si>
  <si>
    <t>1*0,5=0,500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</si>
  <si>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</si>
  <si>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34</t>
  </si>
  <si>
    <t>89536</t>
  </si>
  <si>
    <t>DRENÁŽNÍ VÝUSŤ Z PROST BETONU</t>
  </si>
  <si>
    <t>vyústění drenáže ve svahu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</si>
  <si>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</si>
  <si>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Ostatní konstrukce a práce</t>
  </si>
  <si>
    <t>35</t>
  </si>
  <si>
    <t>912282</t>
  </si>
  <si>
    <t>SMĚROVÉ SLOUPKY Z PLAST HMOT - DEMONTÁŽ A ZPĚTNÁ MONTÁŽ</t>
  </si>
  <si>
    <t>směrový sloupek Z11A, použity stávající</t>
  </si>
  <si>
    <t>před mostem vlevo 1ks + vpravo 1ks =2,000 [A] 
za mostem vlevo 1=1,000 [B] 
Celkem: A+B=3,000 [C]</t>
  </si>
  <si>
    <t>položka zahrnuje:  
- demontáž a osazení sloupku včetně nutných zemních prací  
- očištění  
- nové odrazky plastové nebo z retroreflexní fólie</t>
  </si>
  <si>
    <t>36</t>
  </si>
  <si>
    <t>914133</t>
  </si>
  <si>
    <t>DOPRAVNÍ ZNAČKY ZÁKLADNÍ VELIKOSTI OCELOVÉ FÓLIE TŘ 2 - DEMONTÁŽ</t>
  </si>
  <si>
    <t>zrušení stávající DZ, odvoz na cestmistrovství KSÚSV Třešť</t>
  </si>
  <si>
    <t>zrušení B13+E13 včetně sloupku (1+1)*2=4,000 [A]</t>
  </si>
  <si>
    <t>Položka zahrnuje odstranění, demontáž a odklizení materiálu s odvozem na předepsané místo</t>
  </si>
  <si>
    <t>37</t>
  </si>
  <si>
    <t>919111</t>
  </si>
  <si>
    <t>ŘEZÁNÍ ASFALTOVÉHO KRYTU VOZOVEK TL DO 50MM</t>
  </si>
  <si>
    <t>řezy v asf. komunikaci</t>
  </si>
  <si>
    <t>ZÚ 6,1=6,100 [A] 
KÚ 4,85=4,850 [B] 
spára na začátku a konci mostu 7,8*2=15,600 [C] 
Celkem: A+B+C=26,550 [D]</t>
  </si>
  <si>
    <t>položka zahrnuje řezání vozovkové vrstvy v předepsané tloušťce, včetně spotřeby vody</t>
  </si>
  <si>
    <t>38</t>
  </si>
  <si>
    <t>931315</t>
  </si>
  <si>
    <t>TĚSNĚNÍ DILATAČ SPAR ASF ZÁLIVKOU PRŮŘ DO 600MM2</t>
  </si>
  <si>
    <t>výplň spár v obrusné vrstvě vozovky 15x40mm</t>
  </si>
  <si>
    <t>ZÚ 6,1=6,100 [A] 
KÚ 4,85=4,850 [B] 
spára na začátku a konci mostu 7,8*2=15,600 [C] 
podél obrub a podél mostních říms 2,0+12,5+1,35+3,7+1,5+12,5+2,0=35,550 [D] 
Celkem: A+B+C+D=62,100 [E]</t>
  </si>
  <si>
    <t>položka zahrnuje dodávku a osazení předepsaného materiálu, očištění ploch spáry před úpravou, očištění okolí spáry po úpravě  
nezahrnuje těsnící profil</t>
  </si>
  <si>
    <t>SO 121</t>
  </si>
  <si>
    <t>Úprava sjezdu k č.p. 31</t>
  </si>
  <si>
    <t>pol.č. 113328 4,8*1,9 t/m3=9,120 [A]</t>
  </si>
  <si>
    <t>dotčená část sjezdu - zpevněný povrch ŠD, vč. odvozu a uložení na trvalou skládku  
uvažovaná skládka Jihlava 28km, příplatek za km v samostatné položce</t>
  </si>
  <si>
    <t>podkladní vrstva po odfrézování HAV, odstranění vrstvy tl. 250 mm 
dle IGP nevytříděné kamenivo, písek 
rozšíření v místě sjezdu 3,5*6,0*0,4=8,400 [A]</t>
  </si>
  <si>
    <t>pol.č. 113328 8,4*1,8*8=120,960 [A]</t>
  </si>
  <si>
    <t>rozšíření pro sjezd 0,5*5,5=2,750 [A]</t>
  </si>
  <si>
    <t>rozšíření pro sjezd 0,5*6,0=3,000 [A]</t>
  </si>
  <si>
    <t>56360</t>
  </si>
  <si>
    <t>VOZOVKOVÉ VRSTVY Z RECYKLOVANÉHO MATERIÁLU</t>
  </si>
  <si>
    <t>R-mat. (40 RA 0/32)</t>
  </si>
  <si>
    <t>plynulý přechod a napojení sjezdu na stáv. povrch vč. podkladu pod obrusnou vrstvou 4,0*5,0*0,2=4,000 [A]</t>
  </si>
  <si>
    <t>na ploše ŠD 0-32 pol.č. 56333 2,75=2,750 [A]</t>
  </si>
  <si>
    <t>574A44</t>
  </si>
  <si>
    <t>ASFALTOVÝ BETON PRO OBRUSNÉ VRSTVY ACO 11+, 11S TL. 50MM</t>
  </si>
  <si>
    <t>rozšíření na sjezd (7,4+4,6)*0,5*1,5=9,000 [A]</t>
  </si>
  <si>
    <t>SO 134</t>
  </si>
  <si>
    <t>Chodníková plocha</t>
  </si>
  <si>
    <t>na pláni separační a filtrační CBR&gt;3kN dle TP 97</t>
  </si>
  <si>
    <t>dle VPŘ  a charakteristických řezů 
rozšíření pod chodníkem 2,0*(2,0+3,0)=10,000 [A]</t>
  </si>
  <si>
    <t>56330</t>
  </si>
  <si>
    <t>VOZOVKOVÉ VRSTVY ZE ŠTĚRKODRTI</t>
  </si>
  <si>
    <t>podkladní vrstva štěrkodrť ŠDb 0/32 tl. 150 mm + 300mm výměna podloží do úrovně pláně</t>
  </si>
  <si>
    <t>rozšíření pod konstrukcí chodníku 2,0*(2,0+3,0)*0,45=4,500 [A]</t>
  </si>
  <si>
    <t>582611</t>
  </si>
  <si>
    <t>KRYTY Z BETON DLAŽDIC SE ZÁMKEM ŠEDÝCH TL 60MM DO LOŽE Z KAM</t>
  </si>
  <si>
    <t>kryt chodníku mimo varovné prvky  
tvar s rampovou úpravou ve sklonu max. 1:12 (8,33%)</t>
  </si>
  <si>
    <t>1,5*1,55+1,8*1,55+1,8*1,1=7,095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</si>
  <si>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</si>
  <si>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</si>
  <si>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</si>
  <si>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varovný pás z dlažby s hmatovými výstupky dle vyhl. č.398/2009, barva červená</t>
  </si>
  <si>
    <t>0,4*1,55+0,4*3,0=1,820 [A]</t>
  </si>
  <si>
    <t>917223</t>
  </si>
  <si>
    <t>SILNIČNÍ A CHODNÍKOVÉ OBRUBY Z BETONOVÝCH OBRUBNÍKŮ ŠÍŘ 100MM</t>
  </si>
  <si>
    <t>obruba lemující chodník mimo vozovku</t>
  </si>
  <si>
    <t>před mostem zapuštěná obruba s podstupnicí  20 mm 1,55 + vně s vodící linií v. 80 mm 2,0=3,550 [A] 
za mostem vně s vodící linií v. 80 mm 4,5=4,500 [B] 
Celkem: A+B=8,050 [C]</t>
  </si>
  <si>
    <t>Položka zahrnuje:  
dodání a pokládku betonových obrubníků o rozměrech předepsaných zadávací dokumentací  
betonové lože i boční betonovou opěrku.</t>
  </si>
  <si>
    <t>917224</t>
  </si>
  <si>
    <t>SILNIČNÍ A CHODNÍKOVÉ OBRUBY Z BETONOVÝCH OBRUBNÍKŮ ŠÍŘ 150MM</t>
  </si>
  <si>
    <t>obruba u vozovky</t>
  </si>
  <si>
    <t>0,5m s podstupnicí 150 mm a 1,5m sklopeny do úrovně 20mm nad vozovku 
před mostem 2,0=2,000 [A] 
1,5m s podstupnicí 150 mm a 1,5m sklopeny do úrovně 20mm nad vozovku a dále pokračuje s podstupnicí 20 mm v délce 2,5m 
1,5+1,5+2,5=5,500 [B] 
Celkem: A+B=7,500 [C]</t>
  </si>
  <si>
    <t>SO 181</t>
  </si>
  <si>
    <t>Přechodné dopravní značení</t>
  </si>
  <si>
    <t>02720</t>
  </si>
  <si>
    <t>POMOC PRÁCE ZŘÍZ NEBO ZAJIŠŤ REGULACI A OCHRANU DOPRAVY</t>
  </si>
  <si>
    <t>projekt DIO během výstavby, vč. projednání a stanovení</t>
  </si>
  <si>
    <t>914132</t>
  </si>
  <si>
    <t>DOPRAVNÍ ZNAČKY ZÁKLADNÍ VELIKOSTI OCELOVÉ FÓLIE TŘ 2 - MONTÁŽ S PŘEMÍSTĚNÍM</t>
  </si>
  <si>
    <t>přenosné značení</t>
  </si>
  <si>
    <t>Objízdná trasa:  
40=40,000 [A]</t>
  </si>
  <si>
    <t>položka zahrnuje:  
- dopravu demontované značky z dočasné skládky  
- osazení a montáž značky na místě určeném projektem  
- nutnou opravu poškozených částí  
nezahrnuje dodávku značky</t>
  </si>
  <si>
    <t>Objízdná trasa:  
výměra dle 914132 
40=40,000 [A]</t>
  </si>
  <si>
    <t>914139</t>
  </si>
  <si>
    <t>DOPRAV ZNAČKY ZÁKLAD VEL OCEL FÓLIE TŘ 2 - NÁJEMNÉ</t>
  </si>
  <si>
    <t>KSDEN</t>
  </si>
  <si>
    <t>přenosné značení, uvažováno nájem 4 měsíce</t>
  </si>
  <si>
    <t>40*4*30=4 800,000 [A]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</si>
  <si>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</si>
  <si>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</si>
  <si>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</si>
  <si>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přechodné dopravní značení</t>
  </si>
  <si>
    <t>18=18,000 [A]</t>
  </si>
  <si>
    <t>914413</t>
  </si>
  <si>
    <t>DOPRAVNÍ ZNAČKY 100X150CM OCELOVÉ - DEMONTÁŽ</t>
  </si>
  <si>
    <t>výměra dle 914412 
18=18,000 [A]</t>
  </si>
  <si>
    <t>914419</t>
  </si>
  <si>
    <t>DOPRAV ZNAČKY 100X150CM OCEL - NÁJEMNÉ</t>
  </si>
  <si>
    <t>Uvažovaná doba 4 měsíce</t>
  </si>
  <si>
    <t>18*4*30=2 160,000 [A]</t>
  </si>
  <si>
    <t>916122</t>
  </si>
  <si>
    <t>DOPRAV SVĚTLO VÝSTRAŽ SOUPRAVA 3KS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</si>
  <si>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</si>
  <si>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</si>
  <si>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</si>
  <si>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</si>
  <si>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</si>
  <si>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</si>
  <si>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</si>
  <si>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2*4*30=240,000 [A]   4 měsíce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</si>
  <si>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</si>
  <si>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</si>
  <si>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</si>
  <si>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</si>
  <si>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</si>
  <si>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</si>
  <si>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</si>
  <si>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</si>
  <si>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2*4*30=240,000 [A]</t>
  </si>
  <si>
    <t>916722</t>
  </si>
  <si>
    <t>UPEVŇOVACÍ KONSTR - PODKLADNÍ DESKA OD 28KG - MONTÁŽ S PŘESUNEM</t>
  </si>
  <si>
    <t>2ks na sloupek 
DZ základní 1sloupek 40*1*2=80,000 [A] 
DZ velké 2sloupky 18*2*2=72,000 [B] 
Celkem: A+B=152,000 [C]</t>
  </si>
  <si>
    <t>916723</t>
  </si>
  <si>
    <t>UPEVŇOVACÍ KONSTR - PODKLADNÍ DESKA OD 28KG - DEMONTÁŽ</t>
  </si>
  <si>
    <t>pol.č. 916722 
152=152,000 [A]</t>
  </si>
  <si>
    <t>916729</t>
  </si>
  <si>
    <t>UPEVŇOVACÍ KONSTR - PODKL DESKA OD 28KG - NÁJEMNÉ</t>
  </si>
  <si>
    <t>152*4*30=18 240,000 [A]</t>
  </si>
  <si>
    <t>916732</t>
  </si>
  <si>
    <t>UPEVŇOVACÍ KONSTR - OCEL STOJAN - MONTÁŽ S PŘESUNEM</t>
  </si>
  <si>
    <t>DZ základní 1sloupek 40*1=40,000 [A] 
DZ velké 2sloupky 18*2=36,000 [B] 
Celkem: A+B=76,000 [C]</t>
  </si>
  <si>
    <t>916733</t>
  </si>
  <si>
    <t>UPEVŇOVACÍ KONSTR - OCEL STOJAN - DEMONTÁŽ</t>
  </si>
  <si>
    <t>pol.č. 916732 
76=76,000 [A]</t>
  </si>
  <si>
    <t>916739</t>
  </si>
  <si>
    <t>UPEVŇOVACÍ KONSTR - OCEL STOJAN - NÁJEMNÉ</t>
  </si>
  <si>
    <t>76*4*30=9 120,000 [B]</t>
  </si>
  <si>
    <t>SO 201</t>
  </si>
  <si>
    <t>Most ev.č. 11262-2</t>
  </si>
  <si>
    <t>suť  
uvažována obj. hmotnost   
kámen 2500 kg/m3, beton 2300 kg/m3, žlb 2400 kg/m3</t>
  </si>
  <si>
    <t>966138 37,353*2,5 t/m3=93,383 [A] 
966168 26,718*2,4 t/m3=64,123 [B] 
966158 1,823*2,3 t/m3=4,193 [C] 
Celkem: A+B+C=161,699 [D]</t>
  </si>
  <si>
    <t>17120 544,535*1,8 t/m3=980,163 [A]</t>
  </si>
  <si>
    <t>mostní izolace kat.č. 17 03 01  
uvažována plošná hmotnost 10 kg/m2</t>
  </si>
  <si>
    <t>pol.č. 97817 tl. 30mm 38,44*0,01 kg/m2=0,384 [A]</t>
  </si>
  <si>
    <t>11222</t>
  </si>
  <si>
    <t>ODSTRANĚNÍ PAŘEZŮ D DO 0,9M</t>
  </si>
  <si>
    <t>vykopání a likvidace stávajícího pařezu</t>
  </si>
  <si>
    <t>pařez na konci mostu vlevo v místě budoucí chodníkové římsy 
1=1,000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</si>
  <si>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</si>
  <si>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11525</t>
  </si>
  <si>
    <t>PŘEVEDENÍ VODY POTRUBÍM DN 600 NEBO ŽLABY R.O. DO 2,0M</t>
  </si>
  <si>
    <t>dvojice DN 500, umístění na provizorní podpůrne kci při výkopech  
vč. potřebné podpůrné kce</t>
  </si>
  <si>
    <t>dle Koordinační situace 
28,0*2=56,000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</si>
  <si>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</si>
  <si>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121105</t>
  </si>
  <si>
    <t>SEJMUTÍ ORNICE NEBO LESNÍ PŮDY S ODVOZEM DO 8KM</t>
  </si>
  <si>
    <t>vč. odvozu a uložení na mezideponii zhotovitele  
ornice sejmuta v plochách dotčených plochou staveniště</t>
  </si>
  <si>
    <t>plocha staveniště dle Koordinační situace 
odečteno z ACADu 148,0+128,0+146,0+40,0=462,000 [A] 
tl. skrývky 150 mm A*0,15=69,300 [B]</t>
  </si>
  <si>
    <t>položka zahrnuje sejmutí ornice bez ohledu na tloušťku vrstvy a její vodorovnou dopravu  
nezahrnuje uložení na trvalou skládku</t>
  </si>
  <si>
    <t>122738</t>
  </si>
  <si>
    <t>ODKOPÁVKY A PROKOPÁVKY OBECNÉ TŘ. I, ODVOZ DO 20KM</t>
  </si>
  <si>
    <t>zemní hrázky  
odvoz na trvalou skládku, uvažovaná skládka Jihlava 28km, příplatek za km v samostatné položce</t>
  </si>
  <si>
    <t>pol.č. 17750 20,0=20,000 [A]</t>
  </si>
  <si>
    <t>natěžení z mezideponie zhotovitele  
ornice</t>
  </si>
  <si>
    <t>pol.č.12110 69,3=69,300 [A]</t>
  </si>
  <si>
    <t>příplatek za dalších 8km na skládku odpadu Jihlava</t>
  </si>
  <si>
    <t>pol.č. 17120 544,535*8=4 356,280 [A]</t>
  </si>
  <si>
    <t>131738</t>
  </si>
  <si>
    <t>HLOUBENÍ JAM ZAPAŽ I NEPAŽ TŘ. I, ODVOZ DO 20KM</t>
  </si>
  <si>
    <t>výkop pro most vč. potřebného čerpání vody  
odvoz na trvalou skládku, uvažovaná skládka Jihlava 28km, příplatek za km v samostatné položce</t>
  </si>
  <si>
    <t>stavební výkresy SO 201 
za rubem OP1 (3,3*3,3+3,6*3,3*0,5)*11,9=200,277 [A] 
za rubem OP2 (3,7*3,3+3,7*3,3*0,5)*14,4=263,736 [B] 
v korytě 3,3*1,4*13,1=60,522 [C] 
Celkem: A+B+C=524,535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</si>
  <si>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</si>
  <si>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na skládku</t>
  </si>
  <si>
    <t>pol.č. 13173 524,535=524,535 [A] 
pol.č. 122736 20,0=20,000 [B] 
Celkem: A+B=544,535 [C]</t>
  </si>
  <si>
    <t>17750</t>
  </si>
  <si>
    <t>ZEMNÍ HRÁZKY ZE ZEMIN NEPROPUSTNÝCH</t>
  </si>
  <si>
    <t>hrázky na návodní a povodní straně pro dočasné zatrubnění</t>
  </si>
  <si>
    <t>dle Koordinační situace 
2,5*4*2=20,000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</si>
  <si>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</si>
  <si>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18223</t>
  </si>
  <si>
    <t>ROZPROSTŘENÍ ORNICE VE SVAHU V TL DO 0,20M</t>
  </si>
  <si>
    <t>ornice natěžena zpět ze zemníku mezideponie</t>
  </si>
  <si>
    <t>pol.č. 12573 69,3/0,2=346,500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</si>
  <si>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</si>
  <si>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</si>
  <si>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</si>
  <si>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pol.č. 18223 346,5=346,500 [A]</t>
  </si>
  <si>
    <t>Zahrnuje dodání předepsané travní směsi, její výsev na ornici, zalévání, první pokosení, to vše bez ohledu na sklon terénu</t>
  </si>
  <si>
    <t>21331</t>
  </si>
  <si>
    <t>DRENÁŽNÍ VRSTVY Z BETONU MEZEROVITÉHO (DRENÁŽNÍHO)</t>
  </si>
  <si>
    <t>obetonování drenážního potrubí MCB-8</t>
  </si>
  <si>
    <t>dle stavebních výkresů a dle detailu VL4 204.01a 
0,4*0,4*7,8*2=2,496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</si>
  <si>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</si>
  <si>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</si>
  <si>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</si>
  <si>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 izolace NK</t>
  </si>
  <si>
    <t>dle detailu VL4 406.12 
š. 150 mm 7,1*0,15*0,04*2=0,085 [A] 
rozšíření v místě mostního odvodňovače 0,6*4*0,1*0,04*2=0,019 [B] 
Celkem: A+B=0,104 [C]</t>
  </si>
  <si>
    <t>22694</t>
  </si>
  <si>
    <t>ZÁPOROVÉ PAŽENÍ Z KOVU DOČASNÉ</t>
  </si>
  <si>
    <t>lokální pažení výkopu u sloupu nadzemního vedení  
komplet vč. převázek a případných zemních kotev  
zabet. paty dl. 2,5 m</t>
  </si>
  <si>
    <t>HEB 140 26,7kg/m, dl.6m - 13ks 
26,7*6,0*13*0,001=2,083 [A] 
převázka 26,7*12,0*0,001=0,320 [B] 
Celkem: A+B=2,403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</si>
  <si>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</si>
  <si>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</si>
  <si>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</si>
  <si>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3,5*12,0*0,06=2,520 [A]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</si>
  <si>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</si>
  <si>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</si>
  <si>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</si>
  <si>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pro zápory  
komplet vč. uložení zeminy vrtu na skládku a popl. za skládku</t>
  </si>
  <si>
    <t>pol.č. 22694 
6,0*13=78,000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</si>
  <si>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</si>
  <si>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26124</t>
  </si>
  <si>
    <t>VRTY PRO KOTVENÍ, INJEKTÁŽ A MIKROPILOTY NA POVRCHU TŘ. II D DO 200MM</t>
  </si>
  <si>
    <t>čerpání se souhlasem TDS, AD a objednatele  
pro zápory, pata zápory s možným výskytem zemin tř. II  
komplet vč. uložení zeminy vrtu na skládku a popl. za skládku</t>
  </si>
  <si>
    <t>uvažovaná délka 2m 
pol.č. 22694 
(6,0-4,0)*13=26,000 [A]</t>
  </si>
  <si>
    <t>272325</t>
  </si>
  <si>
    <t>ZÁKLADY ZE ŽELEZOBETONU DO C30/37</t>
  </si>
  <si>
    <t>C30/37 XC2 XA1  
včetně asfaltových nátěrů proti zemní vlhkosti ALP+2xALN</t>
  </si>
  <si>
    <t>odečteno z ACADu 
22,0*0,6*2=26,400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</si>
  <si>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</si>
  <si>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</si>
  <si>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</si>
  <si>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uvažováno 120kg/m3 
pol.č. 272325 26,4*0,12=3,168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</si>
  <si>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</si>
  <si>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28999</t>
  </si>
  <si>
    <t>OPLÁŠTĚNÍ (ZPEVNĚNÍ) Z FÓLIE</t>
  </si>
  <si>
    <t>folie v přechodové oblasti - těsnící folie dle 5.2 ČSN 73 6244</t>
  </si>
  <si>
    <t>za rubem opěr 5,5*7,5*2=82,500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</si>
  <si>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</si>
  <si>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</si>
  <si>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</si>
  <si>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</si>
  <si>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</si>
  <si>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komlet kotva říms M24, dle,VL4 402.02</t>
  </si>
  <si>
    <t>kotva 6kg/ks 
v římse á 1m 6,0*13=78,000 [A] 
v chodníku u obruby á1m na okraji NK á 2m 6,0*(13+7)=120,000 [B] 
Celkem: A+B=198,000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</si>
  <si>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</si>
  <si>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</si>
  <si>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</si>
  <si>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 XC4 XF4 XD3</t>
  </si>
  <si>
    <t>dle výkresu tvaru 
chodníková římsa (1,45*0,25+0,35*0,6)*12,5=7,156 [A] 
mostní římsa (0,45*0,25+0,35*0,6)*12,5=4,031 [B] 
Celkem: A+B=11,187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</si>
  <si>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</si>
  <si>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</si>
  <si>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</si>
  <si>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uvažováno 180kg/m3 
pol.č. 317325 11,187*0,18=2,014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</si>
  <si>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</si>
  <si>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</si>
  <si>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</si>
  <si>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C30/37 XC4 XF2 XD1  
včetně asfaltových nátěrů proti zemní vlhkosti ALP+2xALN (betonové plochy pod rubovou drenáží a v částech, kde přijdou do styku se zeminou nebo kamenivem</t>
  </si>
  <si>
    <t>dle výkresu tvaru 
stojiny 1,84*0,5*8,8*2=16,192 [A] 
křídla 2,6*0,5*2,125*2+2,6*0,5*1,05*2+1,55*0,5*2,42*2=12,006 [B] 
Celkem: A+B=28,198 [C]</t>
  </si>
  <si>
    <t>333365</t>
  </si>
  <si>
    <t>VÝZTUŽ MOSTNÍCH OPĚR A KŘÍDEL Z OCELI 10505, B500B</t>
  </si>
  <si>
    <t>uvažováno 200kg/m3 
pol.č. 333325 28,198*0,2=5,640 [A]</t>
  </si>
  <si>
    <t>342313</t>
  </si>
  <si>
    <t>STĚNY A PŘÍČKY VÝPLŇ A ODDĚL Z PROST BETONU DO C16/20</t>
  </si>
  <si>
    <t>C12/15  
podkl. spádový beton pod drenáží</t>
  </si>
  <si>
    <t>pod drenáží 0,4*1,3*7,8*2=8,112 [A]</t>
  </si>
  <si>
    <t>421325</t>
  </si>
  <si>
    <t>MOSTNÍ NOSNÉ DESKOVÉ KONSTRUKCE ZE ŽELEZOBETONU C30/37</t>
  </si>
  <si>
    <t>rámová příčel C30/37 XC4 XF2 XD1  
vč. zvýšeného okraje</t>
  </si>
  <si>
    <t>dle výkresu tvaru 
NK vč. náběhů (7,12*0,45+0,595*0,3*2+0,415*0,415*0,5*2)*8,8=32,852 [A] 
konzola 1,2*0,35*12,5+0,5*0,25*1,0*2=5,500 [B] 
Celkem: A+B=38,352 [C]</t>
  </si>
  <si>
    <t>421365</t>
  </si>
  <si>
    <t>VÝZTUŽ MOSTNÍ DESKOVÉ KONSTRUKCE Z OCELI 10505, B500B</t>
  </si>
  <si>
    <t>uvažováno 220 kg/m3 
pol.č. 421325 38,352*0,22=8,437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</si>
  <si>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</si>
  <si>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podkladní betony</t>
  </si>
  <si>
    <t>pod základem mostu 2,6*10,25*2*0,15=7,995 [A]</t>
  </si>
  <si>
    <t>45131A</t>
  </si>
  <si>
    <t>PODKLADNÍ A VÝPLŇOVÉ VRSTVY Z PROSTÉHO BETONU C20/25</t>
  </si>
  <si>
    <t>lože pod dlažbu, beton C20/25 XF3  
tl. 100 mm</t>
  </si>
  <si>
    <t>pod mostem (0,6+0,8+0,9+1,0+0,9+0,8+0,6)*9,2*0,1=5,152 [A] 
svahy kolem mostu návodní strana (0,95*4,1+1,0*3,0+0,5*1,5+0,95*4,5+1,9*1,25)*0,1=1,430 [B] 
povodní strana (1,25*2,0+1,25*3,0)*0,1=0,625 [C] 
Celkem: A+B+C=7,207 [D]</t>
  </si>
  <si>
    <t>451522</t>
  </si>
  <si>
    <t>VÝPLŇ VRSTVY Z KAMENIVA DRCENÉHO, INDEX ZHUTNĚNÍ ID DO 0,8</t>
  </si>
  <si>
    <t>sanace podloží základové spáry - čerpání se souhlasem TDS, AD a objednatele  
výměna neúnosných vrstev - rozhodnuto na místě po obnažení základové spáry za účasti geologa  
položka obsahuje také podkladní separační geotextílii CBR&gt;3kN</t>
  </si>
  <si>
    <t>3,0*10,0*0,5*2=30,000 [A]</t>
  </si>
  <si>
    <t>451523</t>
  </si>
  <si>
    <t>VÝPLŇ VRSTVY Z KAMENIVA DRCENÉHO, INDEX ZHUTNĚNÍ ID DO 0,9</t>
  </si>
  <si>
    <t>zásyp přechodové oblasti mimo přechodový klín z mezerovitého betonu</t>
  </si>
  <si>
    <t>za rubem opěry OP1 3,3*2,0*11,9=78,540 [A] 
za rubem opěry OP2 3,3*2,0*14,4=95,040 [B] 
kolem křídel 1,3*2,5*3,5*4=45,500 [C] 
pod mostem (4,5*0,95+0,9*0,7*2)*13,1=72,509 [D] 
Celkem: A+B+C+D=291,589 [E]</t>
  </si>
  <si>
    <t>45157</t>
  </si>
  <si>
    <t>PODKLADNÍ A VÝPLŇOVÉ VRSTVY Z KAMENIVA TĚŽENÉHO</t>
  </si>
  <si>
    <t>podsyp ŠP fr. 0-4</t>
  </si>
  <si>
    <t>podsyp lože dlažby tl. 100 mm 
pod mostem (0,6+0,8+0,9+1,0+0,9+0,8+0,6)*9,2*0,1=5,152 [A] 
svahy kolem mostu návodní strana (0,95*4,1+1,0*3,0+0,5*1,5+0,95*4,5+1,9*1,25)*0,1=1,430 [B] 
povodní strana (1,25*2,0+1,25*3,0)*0,1=0,625 [C] 
podkladní a ochranná vrstva geomembrány 2x150 mm 
5,0*7,5*0,15*2*2=22,500 [D] 
Celkem: A+B+C+D=29,707 [E]</t>
  </si>
  <si>
    <t>45860</t>
  </si>
  <si>
    <t>VÝPLŇ ZA OPĚRAMI A ZDMI Z MEZEROVITÉHO BETONU</t>
  </si>
  <si>
    <t>samostatný zesílený přechodový klín za rubem opěr</t>
  </si>
  <si>
    <t>mezi křídly 
0,85*5,65*8,0*2=76,840 [A]</t>
  </si>
  <si>
    <t>položka zahrnuje:  
- dodávku mezerovitého betonu předepsané kvality a zásyp se zhutněním včetně mimostaveništní a vnitrostaveništní dopravy</t>
  </si>
  <si>
    <t>46251</t>
  </si>
  <si>
    <t>ZÁHOZ Z LOMOVÉHO KAMENE</t>
  </si>
  <si>
    <t>přechod do stáv.dna a břehů  
hm. kamene 100-200kg/kus</t>
  </si>
  <si>
    <t>1,0*0,5*5,0*2=5,000 [A] 
5,0*2,0*0,5*4=20,000 [B] 
Celkem: A+B=25,000 [C]</t>
  </si>
  <si>
    <t>položka zahrnuje:  
- dodávku a zához lomového kamene předepsané frakce včetně mimostaveništní a vnitrostaveništní dopravy  
není-li v zadávací dokumentaci uvedeno jinak, jedná se o nakupovaný materiál</t>
  </si>
  <si>
    <t>39</t>
  </si>
  <si>
    <t>465512</t>
  </si>
  <si>
    <t>DLAŽBY Z LOMOVÉHO KAMENE NA MC</t>
  </si>
  <si>
    <t>lomový kámen tl. 200 mm  
tř. jakosti I., min. pevnost v tlaku 110 MPa, max. nasákavost 1,5%, souč. mrazuvzdornosti 0,75</t>
  </si>
  <si>
    <t>pod mostem (0,6+0,8+0,9+1,0+0,9+0,8+0,6)*9,2*0,2=10,304 [A] 
svahy kolem mostu návodní strana (0,95*4,1+1,0*3,0+0,5*1,5+0,95*4,5+1,9*1,25)*0,2=2,859 [B] 
povodní strana (1,25*2,0+1,25*3,0)*0,2=1,250 [C] 
Celkem: A+B+C=14,413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</si>
  <si>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</si>
  <si>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40</t>
  </si>
  <si>
    <t>467315</t>
  </si>
  <si>
    <t>STUPNĚ A PRAHY VODNÍCH KORYT Z PROSTÉHO BETONU C30/37</t>
  </si>
  <si>
    <t>stabilizační prahy C30/37 XF4</t>
  </si>
  <si>
    <t>9,0*0,5*1,0*2=9,000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</si>
  <si>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</si>
  <si>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41</t>
  </si>
  <si>
    <t>575A55</t>
  </si>
  <si>
    <t>LITÝ ASFALT MA I (SILNICE, DÁLNICE) 16 TL. 40MM</t>
  </si>
  <si>
    <t>6,5*(7,1+1,0+1,0)=59,150 [A]</t>
  </si>
  <si>
    <t>Přidružená stavební výroba</t>
  </si>
  <si>
    <t>42</t>
  </si>
  <si>
    <t>711132</t>
  </si>
  <si>
    <t>IZOLACE BĚŽNÝCH KONSTRUKCÍ PROTI VOLNĚ STÉKAJÍCÍ VODĚ ASFALTOVÝMI PÁSY</t>
  </si>
  <si>
    <t>za rubem opěry 2,0*7,5*2=30,000 [A] 
křídla 3,0*1,2+3,0*3,7+2,0*1,2+2,0*3,7=24,500 [B] 
Celkem: A+B=54,500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</si>
  <si>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</si>
  <si>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43</t>
  </si>
  <si>
    <t>711442</t>
  </si>
  <si>
    <t>IZOLACE MOSTOVEK CELOPLOŠNÁ ASFALTOVÝMI PÁSY S PEČETÍCÍ VRSTVOU</t>
  </si>
  <si>
    <t>8,5*(1,1+7,1+1,1)=79,050 [A] 
izolace přechodového klínu 1,5*6,5*2=19,500 [B] 
Celkem: A+B=98,550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</si>
  <si>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</si>
  <si>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44</t>
  </si>
  <si>
    <t>711502</t>
  </si>
  <si>
    <t>OCHRANA IZOLACE NA POVRCHU ASFALTOVÝMI PÁSY</t>
  </si>
  <si>
    <t>ochrana pod římsou s AL vložkou, vlepena do asf. nátěru</t>
  </si>
  <si>
    <t>chodník 2,0*12,5=25,000 [A] 
římsa 0,75*12,5=9,375 [B] 
Celkem: A+B=34,375 [C]</t>
  </si>
  <si>
    <t>položka zahrnuje:  
- dodání  předepsaného ochranného materiálu  
- zřízení ochrany izolace</t>
  </si>
  <si>
    <t>45</t>
  </si>
  <si>
    <t>711509</t>
  </si>
  <si>
    <t>OCHRANA IZOLACE NA POVRCHU TEXTILIÍ</t>
  </si>
  <si>
    <t>ochranná vrstva izolace, min. 600 g/m2, tl.6mm, tažnost min. 20%</t>
  </si>
  <si>
    <t>pol.č. 711132 54,5=54,500 [A] 
v ploše kcí ve styku se zeminou 3,5*13,0*2+2,5*9,0*2+(3,0*2,6+3,0+4,0)*2=165,600 [B] 
Celkem: A+B=220,100 [C]</t>
  </si>
  <si>
    <t>46</t>
  </si>
  <si>
    <t>78382</t>
  </si>
  <si>
    <t>NÁTĚRY BETON KONSTR TYP S2 (OS-B)</t>
  </si>
  <si>
    <t>ochranný nátěr na podhledu NK</t>
  </si>
  <si>
    <t>0,8*6,0+0,6*6,0=8,400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</si>
  <si>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</si>
  <si>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47</t>
  </si>
  <si>
    <t>78383</t>
  </si>
  <si>
    <t>NÁTĚRY BETON KONSTR TYP S4 (OS-C)</t>
  </si>
  <si>
    <t>ochranný nátěr římsy</t>
  </si>
  <si>
    <t>mostní římsa (0,15+0,8+0,6+0,35)*12,5=23,750 [A] 
chodníková římsa (0,15+1,8+0,6+0,35)*12,5=36,250 [B] 
Celkem: A+B=60,000 [C]</t>
  </si>
  <si>
    <t>48</t>
  </si>
  <si>
    <t>82457</t>
  </si>
  <si>
    <t>POTRUBÍ Z TRUB ŽELEZOBETONOVÝCH DN DO 500MM</t>
  </si>
  <si>
    <t>obnova stáv. vyústění dešť. potrubí v rozsahu výkopů a úprav  
vč. provizorního převedení dešť. vod po dobu výstavby</t>
  </si>
  <si>
    <t>9,0+3,0=12,000 [A]</t>
  </si>
  <si>
    <t>49</t>
  </si>
  <si>
    <t>úseky drenáže mimo mostní objekt</t>
  </si>
  <si>
    <t>3,0+3,0=6,000 [A]</t>
  </si>
  <si>
    <t>50</t>
  </si>
  <si>
    <t>drenáž za rubem celoperforované DN 150, SN8</t>
  </si>
  <si>
    <t>11,0*2=22,000 [A]</t>
  </si>
  <si>
    <t>51</t>
  </si>
  <si>
    <t>87627</t>
  </si>
  <si>
    <t>CHRÁNIČKY Z TRUB PLASTOVÝCH DN DO 100MM</t>
  </si>
  <si>
    <t>chráničky v římsách HDPE trubka 110/94</t>
  </si>
  <si>
    <t>délka říms vč. přesahu pod výběhovými rampami 
chodníková římsa 2*(12,5+3,0+5,0)=41,000 [A] 
mostní římsa 12,5+3,0+3,0=18,500 [B] 
Celkem: A+B=59,500 [C]</t>
  </si>
  <si>
    <t>52</t>
  </si>
  <si>
    <t>87634</t>
  </si>
  <si>
    <t>CHRÁNIČKY Z TRUB PLASTOVÝCH DN DO 200MM</t>
  </si>
  <si>
    <t>vyústky drenáže vč. příruby  
dle detailu VL4 204.01</t>
  </si>
  <si>
    <t>0,65*4=2,600 [A]</t>
  </si>
  <si>
    <t>53</t>
  </si>
  <si>
    <t>vyústky drenáže ve svahu</t>
  </si>
  <si>
    <t>0,5*2=1,000 [A]</t>
  </si>
  <si>
    <t>54</t>
  </si>
  <si>
    <t>55</t>
  </si>
  <si>
    <t>9112A3</t>
  </si>
  <si>
    <t>ZÁBRADLÍ MOSTNÍ S VODOR MADLY - DEMONTÁŽ S PŘESUNEM</t>
  </si>
  <si>
    <t>odvoz na KSÚSV CM Třešť  
odstranění stávajícího zábradlí na mostě  
hm.30kg/bm, Celková hm. cca 500kg</t>
  </si>
  <si>
    <t>8,1*2=16,200 [A]</t>
  </si>
  <si>
    <t>položka zahrnuje:  
- demontáž a odstranění zařízení  
- jeho odvoz na předepsané místo</t>
  </si>
  <si>
    <t>56</t>
  </si>
  <si>
    <t>9112B1</t>
  </si>
  <si>
    <t>ZÁBRADLÍ MOSTNÍ SE SVISLOU VÝPLNÍ - DODÁVKA A MONTÁŽ</t>
  </si>
  <si>
    <t>mostní zábradlí v. 1,1m, svislá výplň  
vč. PKO dle TZ  
délky dilatačních celků v souladu s dilatacemi říms</t>
  </si>
  <si>
    <t>12,5*2=25,000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</si>
  <si>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</si>
  <si>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57</t>
  </si>
  <si>
    <t>91355</t>
  </si>
  <si>
    <t>EVIDENČNÍ ČÍSLO MOSTU</t>
  </si>
  <si>
    <t>ev.č. 11262-2  
vč. patek a sloupků</t>
  </si>
  <si>
    <t>položka zahrnuje štítek s evidenčním číslem mostu, sloupek dopravní značky včetně osazení a nutných zemních prací a zabetonování</t>
  </si>
  <si>
    <t>58</t>
  </si>
  <si>
    <t>91710</t>
  </si>
  <si>
    <t>OBRUBY Z BETONOVÝCH PALISÁD</t>
  </si>
  <si>
    <t>0,15*0,15*1,0*1,5=0,034 [A]</t>
  </si>
  <si>
    <t>Položka zahrnuje:  
dodání a pokládku betonových palisád o rozměrech předepsaných zadávací dokumentací  
betonové lože i boční betonovou opěrku.</t>
  </si>
  <si>
    <t>59</t>
  </si>
  <si>
    <t>obruby kolem pravé římsy (rampy + hrany odláždění) 
1,5+0,5+5,0+2,0+1,0+3,0+1,0=14,000 [A] 
pod levou římsou 1,5*2=3,000 [B] 
Celkem: A+B=17,000 [C]</t>
  </si>
  <si>
    <t>60</t>
  </si>
  <si>
    <t>rampy pravé římsy 1,0+2,0=3,000 [A]</t>
  </si>
  <si>
    <t>61</t>
  </si>
  <si>
    <t>936532</t>
  </si>
  <si>
    <t>MOSTNÍ ODVODŇOVACÍ SOUPRAVA 300/500</t>
  </si>
  <si>
    <t>komplet, litinová uzamykatelná mříž  
přímé vyústění DN 150 mm dl. 500 mm (150 mm pod dolní líc NK)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</si>
  <si>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</si>
  <si>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62</t>
  </si>
  <si>
    <t>966135</t>
  </si>
  <si>
    <t>BOURÁNÍ KONSTRUKCÍ Z KAMENE NA MC S ODVOZEM DO 8KM</t>
  </si>
  <si>
    <t>odvoz na KSÚSV CM Třešť, vhodný kámen tzn. opracované hraněné kvádry  
demolice spodní stavby mostu</t>
  </si>
  <si>
    <t>vhodný kámen ze spodní stavby - uvažováno 50% tzn. pohledová část cca 40 cm tl. opěry 
opěry a základ 1,4*0,7*8,0*2+1,8*0,8*7,2*2=36,416 [A] 
křídla (1,4*0,8*2,5+0,8*2,1*2,0)*4=24,640 [B] 
původní kamenné dno 3,5*0,3*13,0=13,650 [C] 
Celkem: A+B+C=74,706 [D] 
D*0,5=37,353 [E] 
patní kámen 0,3*0,3*1,5=0,135 [F] 
E+F=37,488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</si>
  <si>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</si>
  <si>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63</t>
  </si>
  <si>
    <t>966138</t>
  </si>
  <si>
    <t>BOURÁNÍ KONSTRUKCÍ Z KAMENE NA MC S ODVOZEM DO 20KM</t>
  </si>
  <si>
    <t>demolice spodní stavby mostu  
nevhodný kámen (neopracovaný, degradovaný, porušený)  
odvoz na trvalou skládku, uvažovaná skládka Jihlava 28km, příplatek za km v samostatné položce</t>
  </si>
  <si>
    <t>nevhodný kámen ze spodní stavby - uvažováno 50% tzn. cca 40 cm tl. opěry 
opěry a základ 1,4*0,7*8,0*2+1,8*0,8*7,2*2=36,416 [A] 
křídla (1,4*0,8*2,5+0,8*2,1*2,0)*4=24,640 [B] 
původní kamenné dno 3,5*0,3*13,0=13,650 [C] 
Celkem: A+B+C=74,706 [D] 
D*0,5=37,353 [E]</t>
  </si>
  <si>
    <t>64</t>
  </si>
  <si>
    <t>96613B</t>
  </si>
  <si>
    <t>BOURÁNÍ KONSTRUKCÍ Z KAMENE NA MC - DOPRAVA</t>
  </si>
  <si>
    <t>pol.č. 966138 37,353*2,5*8=747,060 [A]</t>
  </si>
  <si>
    <t>65</t>
  </si>
  <si>
    <t>966158</t>
  </si>
  <si>
    <t>BOURÁNÍ KONSTRUKCÍ Z PROST BETONU S ODVOZEM DO 20KM</t>
  </si>
  <si>
    <t>bet. vyrovnávací vrstva na izolaci  
odvoz na trvalou skládku, uvažovaná skládka Jihlava 28km, příplatek za km v samostatné položce</t>
  </si>
  <si>
    <t>tl. 70 mm 
4,2*6,2*0,07=1,823 [A]</t>
  </si>
  <si>
    <t>66</t>
  </si>
  <si>
    <t>966168</t>
  </si>
  <si>
    <t>BOURÁNÍ KONSTRUKCÍ ZE ŽELEZOBETONU S ODVOZEM DO 20KM</t>
  </si>
  <si>
    <t>dosavadní žb kce  
odvoz na trvalou skládku, uvažovaná skládka Jihlava 28km, příplatek za km v samostatné položce</t>
  </si>
  <si>
    <t>NK 4,2*6,2*0,45=11,718 [A] 
římsy 0,5*1,0*15,0*2=15,000 [C] 
Celkem: A+C=26,718 [D]</t>
  </si>
  <si>
    <t>67</t>
  </si>
  <si>
    <t>96616B</t>
  </si>
  <si>
    <t>BOURÁNÍ KONSTRUKCÍ ZE ŽELEZOBETONU - DOPRAVA</t>
  </si>
  <si>
    <t>pol.č. 966168 26,718*2,5*8=534,360 [A] 
pol.č. 966158 1,823*2,5*8=36,460 [B] 
Celkem: A+B=570,820 [C]</t>
  </si>
  <si>
    <t>68</t>
  </si>
  <si>
    <t>966357</t>
  </si>
  <si>
    <t>BOURÁNÍ PROPUSTŮ Z TRUB DN DO 500MM</t>
  </si>
  <si>
    <t>stáv potrubí dešť. kanalizace DN500 v rozsahu výkopů  
vč. odvozu na skládku a poplatku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</si>
  <si>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</si>
  <si>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69</t>
  </si>
  <si>
    <t>97817</t>
  </si>
  <si>
    <t>ODSTRANĚNÍ MOSTNÍ IZOLACE</t>
  </si>
  <si>
    <t>vč. odvozu na skládku nebezpečného odpadu České Budějovice 105km  
mostní izolace kat.č. 17 03 01  
Zhotovitel provede rozbor těchto materiálů pro ověření přítomnosti dehtu a v případě jeho prokázání bude s materiálem nakládáno jako s nebezpečným odpadem (N) se všemi zákonnými povinnostmi.  
V případě, že lepenka nebude obsahovat dehet bude s materiálem nakládáno jako s odpadem dle kat. č. 17 03 02 Asfalt bez dehtu</t>
  </si>
  <si>
    <t>6,2*6,2=38,440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</si>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</sst>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</f>
      </c>
      <c s="1"/>
      <c s="1"/>
    </row>
    <row r="7" spans="1:5" ht="12.75" customHeight="1">
      <c r="A7" s="1"/>
      <c s="4" t="s">
        <v>5</v>
      </c>
      <c s="7">
        <f>0+E10+E11+E12+E13+E14+E15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129</v>
      </c>
      <c s="20" t="s">
        <v>130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329</v>
      </c>
      <c s="20" t="s">
        <v>330</v>
      </c>
      <c s="21">
        <f>'SO 121'!I3</f>
      </c>
      <c s="21">
        <f>'SO 121'!O2</f>
      </c>
      <c s="21">
        <f>C12+D12</f>
      </c>
    </row>
    <row r="13" spans="1:5" ht="12.75" customHeight="1">
      <c r="A13" s="20" t="s">
        <v>345</v>
      </c>
      <c s="20" t="s">
        <v>346</v>
      </c>
      <c s="21">
        <f>'SO 134'!I3</f>
      </c>
      <c s="21">
        <f>'SO 134'!O2</f>
      </c>
      <c s="21">
        <f>C13+D13</f>
      </c>
    </row>
    <row r="14" spans="1:5" ht="12.75" customHeight="1">
      <c r="A14" s="20" t="s">
        <v>371</v>
      </c>
      <c s="20" t="s">
        <v>372</v>
      </c>
      <c s="21">
        <f>'SO 181'!I3</f>
      </c>
      <c s="21">
        <f>'SO 181'!O2</f>
      </c>
      <c s="21">
        <f>C14+D14</f>
      </c>
    </row>
    <row r="15" spans="1:5" ht="12.75" customHeight="1">
      <c r="A15" s="20" t="s">
        <v>436</v>
      </c>
      <c s="20" t="s">
        <v>437</v>
      </c>
      <c s="21">
        <f>'SO 201'!I3</f>
      </c>
      <c s="21">
        <f>'SO 201'!O2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60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60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58</v>
      </c>
    </row>
    <row r="15" spans="1:5" ht="12.75">
      <c r="A15" s="36" t="s">
        <v>52</v>
      </c>
      <c r="E15" s="37" t="s">
        <v>59</v>
      </c>
    </row>
    <row r="16" spans="1:5" ht="12.75">
      <c r="A16" t="s">
        <v>54</v>
      </c>
      <c r="E16" s="35" t="s">
        <v>55</v>
      </c>
    </row>
    <row r="17" spans="1:16" ht="12.75">
      <c r="A17" s="25" t="s">
        <v>45</v>
      </c>
      <c s="29" t="s">
        <v>22</v>
      </c>
      <c s="29" t="s">
        <v>60</v>
      </c>
      <c s="25" t="s">
        <v>47</v>
      </c>
      <c s="30" t="s">
        <v>61</v>
      </c>
      <c s="31" t="s">
        <v>62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51">
      <c r="A18" s="34" t="s">
        <v>50</v>
      </c>
      <c r="E18" s="35" t="s">
        <v>63</v>
      </c>
    </row>
    <row r="19" spans="1:5" ht="38.25">
      <c r="A19" s="36" t="s">
        <v>52</v>
      </c>
      <c r="E19" s="37" t="s">
        <v>64</v>
      </c>
    </row>
    <row r="20" spans="1:5" ht="12.75">
      <c r="A20" t="s">
        <v>54</v>
      </c>
      <c r="E20" s="35" t="s">
        <v>55</v>
      </c>
    </row>
    <row r="21" spans="1:16" ht="12.75">
      <c r="A21" s="25" t="s">
        <v>45</v>
      </c>
      <c s="29" t="s">
        <v>33</v>
      </c>
      <c s="29" t="s">
        <v>65</v>
      </c>
      <c s="25" t="s">
        <v>47</v>
      </c>
      <c s="30" t="s">
        <v>66</v>
      </c>
      <c s="31" t="s">
        <v>49</v>
      </c>
      <c s="32">
        <v>15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38.25">
      <c r="A22" s="34" t="s">
        <v>50</v>
      </c>
      <c r="E22" s="35" t="s">
        <v>67</v>
      </c>
    </row>
    <row r="23" spans="1:5" ht="12.75">
      <c r="A23" s="36" t="s">
        <v>52</v>
      </c>
      <c r="E23" s="37" t="s">
        <v>68</v>
      </c>
    </row>
    <row r="24" spans="1:5" ht="12.75">
      <c r="A24" t="s">
        <v>54</v>
      </c>
      <c r="E24" s="35" t="s">
        <v>55</v>
      </c>
    </row>
    <row r="25" spans="1:16" ht="12.75">
      <c r="A25" s="25" t="s">
        <v>45</v>
      </c>
      <c s="29" t="s">
        <v>35</v>
      </c>
      <c s="29" t="s">
        <v>69</v>
      </c>
      <c s="25" t="s">
        <v>47</v>
      </c>
      <c s="30" t="s">
        <v>70</v>
      </c>
      <c s="31" t="s">
        <v>62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14.75">
      <c r="A26" s="34" t="s">
        <v>50</v>
      </c>
      <c r="E26" s="35" t="s">
        <v>71</v>
      </c>
    </row>
    <row r="27" spans="1:5" ht="12.75">
      <c r="A27" s="36" t="s">
        <v>52</v>
      </c>
      <c r="E27" s="37" t="s">
        <v>72</v>
      </c>
    </row>
    <row r="28" spans="1:5" ht="12.75">
      <c r="A28" t="s">
        <v>54</v>
      </c>
      <c r="E28" s="35" t="s">
        <v>73</v>
      </c>
    </row>
    <row r="29" spans="1:16" ht="12.75">
      <c r="A29" s="25" t="s">
        <v>45</v>
      </c>
      <c s="29" t="s">
        <v>37</v>
      </c>
      <c s="29" t="s">
        <v>74</v>
      </c>
      <c s="25" t="s">
        <v>47</v>
      </c>
      <c s="30" t="s">
        <v>75</v>
      </c>
      <c s="31" t="s">
        <v>76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77</v>
      </c>
    </row>
    <row r="31" spans="1:5" ht="12.75">
      <c r="A31" s="36" t="s">
        <v>52</v>
      </c>
      <c r="E31" s="37" t="s">
        <v>47</v>
      </c>
    </row>
    <row r="32" spans="1:5" ht="12.75">
      <c r="A32" t="s">
        <v>54</v>
      </c>
      <c r="E32" s="35" t="s">
        <v>73</v>
      </c>
    </row>
    <row r="33" spans="1:16" ht="12.75">
      <c r="A33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81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82</v>
      </c>
    </row>
    <row r="35" spans="1:5" ht="12.75">
      <c r="A35" s="36" t="s">
        <v>52</v>
      </c>
      <c r="E35" s="37" t="s">
        <v>47</v>
      </c>
    </row>
    <row r="36" spans="1:5" ht="12.75">
      <c r="A36" t="s">
        <v>54</v>
      </c>
      <c r="E36" s="35" t="s">
        <v>73</v>
      </c>
    </row>
    <row r="37" spans="1:16" ht="12.75">
      <c r="A37" s="25" t="s">
        <v>45</v>
      </c>
      <c s="29" t="s">
        <v>83</v>
      </c>
      <c s="29" t="s">
        <v>84</v>
      </c>
      <c s="25" t="s">
        <v>47</v>
      </c>
      <c s="30" t="s">
        <v>85</v>
      </c>
      <c s="31" t="s">
        <v>62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7.5">
      <c r="A38" s="34" t="s">
        <v>50</v>
      </c>
      <c r="E38" s="35" t="s">
        <v>86</v>
      </c>
    </row>
    <row r="39" spans="1:5" ht="12.75">
      <c r="A39" s="36" t="s">
        <v>52</v>
      </c>
      <c r="E39" s="37" t="s">
        <v>47</v>
      </c>
    </row>
    <row r="40" spans="1:5" ht="12.75">
      <c r="A40" t="s">
        <v>54</v>
      </c>
      <c r="E40" s="35" t="s">
        <v>73</v>
      </c>
    </row>
    <row r="41" spans="1:16" ht="12.75">
      <c r="A41" s="25" t="s">
        <v>45</v>
      </c>
      <c s="29" t="s">
        <v>40</v>
      </c>
      <c s="29" t="s">
        <v>87</v>
      </c>
      <c s="25" t="s">
        <v>47</v>
      </c>
      <c s="30" t="s">
        <v>88</v>
      </c>
      <c s="31" t="s">
        <v>76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89</v>
      </c>
    </row>
    <row r="43" spans="1:5" ht="12.75">
      <c r="A43" s="36" t="s">
        <v>52</v>
      </c>
      <c r="E43" s="37" t="s">
        <v>72</v>
      </c>
    </row>
    <row r="44" spans="1:5" ht="12.75">
      <c r="A44" t="s">
        <v>54</v>
      </c>
      <c r="E44" s="35" t="s">
        <v>73</v>
      </c>
    </row>
    <row r="45" spans="1:16" ht="12.75">
      <c r="A45" s="25" t="s">
        <v>45</v>
      </c>
      <c s="29" t="s">
        <v>42</v>
      </c>
      <c s="29" t="s">
        <v>90</v>
      </c>
      <c s="25" t="s">
        <v>47</v>
      </c>
      <c s="30" t="s">
        <v>91</v>
      </c>
      <c s="31" t="s">
        <v>62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76.5">
      <c r="A46" s="34" t="s">
        <v>50</v>
      </c>
      <c r="E46" s="35" t="s">
        <v>92</v>
      </c>
    </row>
    <row r="47" spans="1:5" ht="12.75">
      <c r="A47" s="36" t="s">
        <v>52</v>
      </c>
      <c r="E47" s="37" t="s">
        <v>47</v>
      </c>
    </row>
    <row r="48" spans="1:5" ht="76.5">
      <c r="A48" t="s">
        <v>54</v>
      </c>
      <c r="E48" s="35" t="s">
        <v>93</v>
      </c>
    </row>
    <row r="49" spans="1:16" ht="12.75">
      <c r="A49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97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02">
      <c r="A50" s="34" t="s">
        <v>50</v>
      </c>
      <c r="E50" s="35" t="s">
        <v>98</v>
      </c>
    </row>
    <row r="51" spans="1:5" ht="12.75">
      <c r="A51" s="36" t="s">
        <v>52</v>
      </c>
      <c r="E51" s="37" t="s">
        <v>47</v>
      </c>
    </row>
    <row r="52" spans="1:5" ht="12.75">
      <c r="A52" t="s">
        <v>54</v>
      </c>
      <c r="E52" s="35" t="s">
        <v>73</v>
      </c>
    </row>
    <row r="53" spans="1:16" ht="12.75">
      <c r="A53" s="25" t="s">
        <v>45</v>
      </c>
      <c s="29" t="s">
        <v>99</v>
      </c>
      <c s="29" t="s">
        <v>100</v>
      </c>
      <c s="25" t="s">
        <v>47</v>
      </c>
      <c s="30" t="s">
        <v>101</v>
      </c>
      <c s="31" t="s">
        <v>81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102</v>
      </c>
    </row>
    <row r="55" spans="1:5" ht="12.75">
      <c r="A55" s="36" t="s">
        <v>52</v>
      </c>
      <c r="E55" s="37" t="s">
        <v>47</v>
      </c>
    </row>
    <row r="56" spans="1:5" ht="51">
      <c r="A56" t="s">
        <v>54</v>
      </c>
      <c r="E56" s="35" t="s">
        <v>103</v>
      </c>
    </row>
    <row r="57" spans="1:16" ht="12.75">
      <c r="A57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97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50</v>
      </c>
      <c r="E58" s="35" t="s">
        <v>107</v>
      </c>
    </row>
    <row r="59" spans="1:5" ht="12.75">
      <c r="A59" s="36" t="s">
        <v>52</v>
      </c>
      <c r="E59" s="37" t="s">
        <v>47</v>
      </c>
    </row>
    <row r="60" spans="1:5" ht="12.75">
      <c r="A60" t="s">
        <v>54</v>
      </c>
      <c r="E60" s="35" t="s">
        <v>108</v>
      </c>
    </row>
    <row r="61" spans="1:16" ht="12.75">
      <c r="A61" s="25" t="s">
        <v>45</v>
      </c>
      <c s="29" t="s">
        <v>109</v>
      </c>
      <c s="29" t="s">
        <v>105</v>
      </c>
      <c s="25" t="s">
        <v>110</v>
      </c>
      <c s="30" t="s">
        <v>106</v>
      </c>
      <c s="31" t="s">
        <v>97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111</v>
      </c>
    </row>
    <row r="63" spans="1:5" ht="89.25">
      <c r="A63" s="36" t="s">
        <v>52</v>
      </c>
      <c r="E63" s="37" t="s">
        <v>112</v>
      </c>
    </row>
    <row r="64" spans="1:5" ht="12.75">
      <c r="A64" t="s">
        <v>54</v>
      </c>
      <c r="E64" s="35" t="s">
        <v>108</v>
      </c>
    </row>
    <row r="65" spans="1:16" ht="12.75">
      <c r="A65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97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116</v>
      </c>
    </row>
    <row r="67" spans="1:5" ht="12.75">
      <c r="A67" s="36" t="s">
        <v>52</v>
      </c>
      <c r="E67" s="37" t="s">
        <v>72</v>
      </c>
    </row>
    <row r="68" spans="1:5" ht="12.75">
      <c r="A68" t="s">
        <v>54</v>
      </c>
      <c r="E68" s="35" t="s">
        <v>73</v>
      </c>
    </row>
    <row r="69" spans="1:16" ht="12.75">
      <c r="A69" s="25" t="s">
        <v>45</v>
      </c>
      <c s="29" t="s">
        <v>117</v>
      </c>
      <c s="29" t="s">
        <v>118</v>
      </c>
      <c s="25" t="s">
        <v>110</v>
      </c>
      <c s="30" t="s">
        <v>119</v>
      </c>
      <c s="31" t="s">
        <v>120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38.25">
      <c r="A70" s="34" t="s">
        <v>50</v>
      </c>
      <c r="E70" s="35" t="s">
        <v>121</v>
      </c>
    </row>
    <row r="71" spans="1:5" ht="12.75">
      <c r="A71" s="36" t="s">
        <v>52</v>
      </c>
      <c r="E71" s="37" t="s">
        <v>122</v>
      </c>
    </row>
    <row r="72" spans="1:5" ht="89.25">
      <c r="A72" t="s">
        <v>54</v>
      </c>
      <c r="E72" s="35" t="s">
        <v>123</v>
      </c>
    </row>
    <row r="73" spans="1:16" ht="12.75">
      <c r="A73" s="25" t="s">
        <v>45</v>
      </c>
      <c s="29" t="s">
        <v>124</v>
      </c>
      <c s="29" t="s">
        <v>125</v>
      </c>
      <c s="25" t="s">
        <v>47</v>
      </c>
      <c s="30" t="s">
        <v>126</v>
      </c>
      <c s="31" t="s">
        <v>76</v>
      </c>
      <c s="32">
        <v>1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89.25">
      <c r="A74" s="34" t="s">
        <v>50</v>
      </c>
      <c r="E74" s="35" t="s">
        <v>127</v>
      </c>
    </row>
    <row r="75" spans="1:5" ht="12.75">
      <c r="A75" s="36" t="s">
        <v>52</v>
      </c>
      <c r="E75" s="37" t="s">
        <v>72</v>
      </c>
    </row>
    <row r="76" spans="1:5" ht="25.5">
      <c r="A76" t="s">
        <v>54</v>
      </c>
      <c r="E76" s="35" t="s">
        <v>128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0+O8+O25+O78+O83+O92+O133+O150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129</v>
      </c>
      <c s="38">
        <f>0+I8+I25+I78+I83+I92+I133+I150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129</v>
      </c>
      <c s="6"/>
      <c s="18" t="s">
        <v>130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131</v>
      </c>
      <c s="25" t="s">
        <v>47</v>
      </c>
      <c s="30" t="s">
        <v>132</v>
      </c>
      <c s="31" t="s">
        <v>133</v>
      </c>
      <c s="32">
        <v>107.825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134</v>
      </c>
    </row>
    <row r="11" spans="1:5" ht="12.75">
      <c r="A11" s="36" t="s">
        <v>52</v>
      </c>
      <c r="E11" s="37" t="s">
        <v>135</v>
      </c>
    </row>
    <row r="12" spans="1:5" ht="25.5">
      <c r="A12" t="s">
        <v>54</v>
      </c>
      <c r="E12" s="35" t="s">
        <v>136</v>
      </c>
    </row>
    <row r="13" spans="1:16" ht="12.75">
      <c r="A13" s="25" t="s">
        <v>45</v>
      </c>
      <c s="29" t="s">
        <v>23</v>
      </c>
      <c s="29" t="s">
        <v>137</v>
      </c>
      <c s="25" t="s">
        <v>47</v>
      </c>
      <c s="30" t="s">
        <v>138</v>
      </c>
      <c s="31" t="s">
        <v>133</v>
      </c>
      <c s="32">
        <v>83.025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139</v>
      </c>
    </row>
    <row r="15" spans="1:5" ht="12.75">
      <c r="A15" s="36" t="s">
        <v>52</v>
      </c>
      <c r="E15" s="37" t="s">
        <v>140</v>
      </c>
    </row>
    <row r="16" spans="1:5" ht="25.5">
      <c r="A16" t="s">
        <v>54</v>
      </c>
      <c r="E16" s="35" t="s">
        <v>136</v>
      </c>
    </row>
    <row r="17" spans="1:16" ht="12.75">
      <c r="A17" s="25" t="s">
        <v>45</v>
      </c>
      <c s="29" t="s">
        <v>22</v>
      </c>
      <c s="29" t="s">
        <v>141</v>
      </c>
      <c s="25" t="s">
        <v>47</v>
      </c>
      <c s="30" t="s">
        <v>142</v>
      </c>
      <c s="31" t="s">
        <v>133</v>
      </c>
      <c s="32">
        <v>73.554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38.25">
      <c r="A18" s="34" t="s">
        <v>50</v>
      </c>
      <c r="E18" s="35" t="s">
        <v>143</v>
      </c>
    </row>
    <row r="19" spans="1:5" ht="12.75">
      <c r="A19" s="36" t="s">
        <v>52</v>
      </c>
      <c r="E19" s="37" t="s">
        <v>144</v>
      </c>
    </row>
    <row r="20" spans="1:5" ht="25.5">
      <c r="A20" t="s">
        <v>54</v>
      </c>
      <c r="E20" s="35" t="s">
        <v>136</v>
      </c>
    </row>
    <row r="21" spans="1:16" ht="12.75">
      <c r="A21" s="25" t="s">
        <v>45</v>
      </c>
      <c s="29" t="s">
        <v>33</v>
      </c>
      <c s="29" t="s">
        <v>145</v>
      </c>
      <c s="25" t="s">
        <v>47</v>
      </c>
      <c s="30" t="s">
        <v>146</v>
      </c>
      <c s="31" t="s">
        <v>97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51">
      <c r="A22" s="34" t="s">
        <v>50</v>
      </c>
      <c r="E22" s="35" t="s">
        <v>147</v>
      </c>
    </row>
    <row r="23" spans="1:5" ht="12.75">
      <c r="A23" s="36" t="s">
        <v>52</v>
      </c>
      <c r="E23" s="37" t="s">
        <v>47</v>
      </c>
    </row>
    <row r="24" spans="1:5" ht="12.75">
      <c r="A24" t="s">
        <v>54</v>
      </c>
      <c r="E24" s="35" t="s">
        <v>148</v>
      </c>
    </row>
    <row r="25" spans="1:18" ht="12.75" customHeight="1">
      <c r="A25" s="6" t="s">
        <v>43</v>
      </c>
      <c s="6"/>
      <c s="40" t="s">
        <v>29</v>
      </c>
      <c s="6"/>
      <c s="27" t="s">
        <v>149</v>
      </c>
      <c s="6"/>
      <c s="6"/>
      <c s="6"/>
      <c s="41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25" t="s">
        <v>45</v>
      </c>
      <c s="29" t="s">
        <v>35</v>
      </c>
      <c s="29" t="s">
        <v>150</v>
      </c>
      <c s="25" t="s">
        <v>110</v>
      </c>
      <c s="30" t="s">
        <v>151</v>
      </c>
      <c s="31" t="s">
        <v>152</v>
      </c>
      <c s="32">
        <v>31.98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153</v>
      </c>
    </row>
    <row r="28" spans="1:5" ht="51">
      <c r="A28" s="36" t="s">
        <v>52</v>
      </c>
      <c r="E28" s="37" t="s">
        <v>154</v>
      </c>
    </row>
    <row r="29" spans="1:5" ht="63.75">
      <c r="A29" t="s">
        <v>54</v>
      </c>
      <c r="E29" s="35" t="s">
        <v>155</v>
      </c>
    </row>
    <row r="30" spans="1:16" ht="25.5">
      <c r="A30" s="25" t="s">
        <v>45</v>
      </c>
      <c s="29" t="s">
        <v>37</v>
      </c>
      <c s="29" t="s">
        <v>156</v>
      </c>
      <c s="25" t="s">
        <v>47</v>
      </c>
      <c s="30" t="s">
        <v>157</v>
      </c>
      <c s="31" t="s">
        <v>152</v>
      </c>
      <c s="32">
        <v>56.75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50</v>
      </c>
      <c r="E31" s="35" t="s">
        <v>158</v>
      </c>
    </row>
    <row r="32" spans="1:5" ht="102">
      <c r="A32" s="36" t="s">
        <v>52</v>
      </c>
      <c r="E32" s="37" t="s">
        <v>159</v>
      </c>
    </row>
    <row r="33" spans="1:5" ht="63.75">
      <c r="A33" t="s">
        <v>54</v>
      </c>
      <c r="E33" s="35" t="s">
        <v>155</v>
      </c>
    </row>
    <row r="34" spans="1:16" ht="25.5">
      <c r="A34" s="25" t="s">
        <v>45</v>
      </c>
      <c s="29" t="s">
        <v>78</v>
      </c>
      <c s="29" t="s">
        <v>160</v>
      </c>
      <c s="25" t="s">
        <v>47</v>
      </c>
      <c s="30" t="s">
        <v>161</v>
      </c>
      <c s="31" t="s">
        <v>162</v>
      </c>
      <c s="32">
        <v>817.2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163</v>
      </c>
    </row>
    <row r="36" spans="1:5" ht="12.75">
      <c r="A36" s="36" t="s">
        <v>52</v>
      </c>
      <c r="E36" s="37" t="s">
        <v>164</v>
      </c>
    </row>
    <row r="37" spans="1:5" ht="25.5">
      <c r="A37" t="s">
        <v>54</v>
      </c>
      <c r="E37" s="35" t="s">
        <v>165</v>
      </c>
    </row>
    <row r="38" spans="1:16" ht="12.75">
      <c r="A38" s="25" t="s">
        <v>45</v>
      </c>
      <c s="29" t="s">
        <v>83</v>
      </c>
      <c s="29" t="s">
        <v>166</v>
      </c>
      <c s="25" t="s">
        <v>47</v>
      </c>
      <c s="30" t="s">
        <v>167</v>
      </c>
      <c s="31" t="s">
        <v>152</v>
      </c>
      <c s="32">
        <v>31.98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51">
      <c r="A39" s="34" t="s">
        <v>50</v>
      </c>
      <c r="E39" s="35" t="s">
        <v>168</v>
      </c>
    </row>
    <row r="40" spans="1:5" ht="51">
      <c r="A40" s="36" t="s">
        <v>52</v>
      </c>
      <c r="E40" s="37" t="s">
        <v>154</v>
      </c>
    </row>
    <row r="41" spans="1:5" ht="63.75">
      <c r="A41" t="s">
        <v>54</v>
      </c>
      <c r="E41" s="35" t="s">
        <v>155</v>
      </c>
    </row>
    <row r="42" spans="1:16" ht="12.75">
      <c r="A42" s="25" t="s">
        <v>45</v>
      </c>
      <c s="29" t="s">
        <v>40</v>
      </c>
      <c s="29" t="s">
        <v>169</v>
      </c>
      <c s="25" t="s">
        <v>47</v>
      </c>
      <c s="30" t="s">
        <v>170</v>
      </c>
      <c s="31" t="s">
        <v>152</v>
      </c>
      <c s="32">
        <v>46.125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51">
      <c r="A43" s="34" t="s">
        <v>50</v>
      </c>
      <c r="E43" s="35" t="s">
        <v>171</v>
      </c>
    </row>
    <row r="44" spans="1:5" ht="63.75">
      <c r="A44" s="36" t="s">
        <v>52</v>
      </c>
      <c r="E44" s="37" t="s">
        <v>172</v>
      </c>
    </row>
    <row r="45" spans="1:5" ht="369.75">
      <c r="A45" t="s">
        <v>54</v>
      </c>
      <c r="E45" s="35" t="s">
        <v>173</v>
      </c>
    </row>
    <row r="46" spans="1:16" ht="12.75">
      <c r="A46" s="25" t="s">
        <v>45</v>
      </c>
      <c s="29" t="s">
        <v>42</v>
      </c>
      <c s="29" t="s">
        <v>174</v>
      </c>
      <c s="25" t="s">
        <v>47</v>
      </c>
      <c s="30" t="s">
        <v>175</v>
      </c>
      <c s="31" t="s">
        <v>152</v>
      </c>
      <c s="32">
        <v>369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176</v>
      </c>
    </row>
    <row r="48" spans="1:5" ht="12.75">
      <c r="A48" s="36" t="s">
        <v>52</v>
      </c>
      <c r="E48" s="37" t="s">
        <v>177</v>
      </c>
    </row>
    <row r="49" spans="1:5" ht="25.5">
      <c r="A49" t="s">
        <v>54</v>
      </c>
      <c r="E49" s="35" t="s">
        <v>178</v>
      </c>
    </row>
    <row r="50" spans="1:16" ht="12.75">
      <c r="A50" s="25" t="s">
        <v>45</v>
      </c>
      <c s="29" t="s">
        <v>94</v>
      </c>
      <c s="29" t="s">
        <v>179</v>
      </c>
      <c s="25" t="s">
        <v>47</v>
      </c>
      <c s="30" t="s">
        <v>180</v>
      </c>
      <c s="31" t="s">
        <v>152</v>
      </c>
      <c s="32">
        <v>6.088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51">
      <c r="A51" s="34" t="s">
        <v>50</v>
      </c>
      <c r="E51" s="35" t="s">
        <v>181</v>
      </c>
    </row>
    <row r="52" spans="1:5" ht="12.75">
      <c r="A52" s="36" t="s">
        <v>52</v>
      </c>
      <c r="E52" s="37" t="s">
        <v>182</v>
      </c>
    </row>
    <row r="53" spans="1:5" ht="306">
      <c r="A53" t="s">
        <v>54</v>
      </c>
      <c r="E53" s="35" t="s">
        <v>183</v>
      </c>
    </row>
    <row r="54" spans="1:16" ht="12.75">
      <c r="A54" s="25" t="s">
        <v>45</v>
      </c>
      <c s="29" t="s">
        <v>99</v>
      </c>
      <c s="29" t="s">
        <v>184</v>
      </c>
      <c s="25" t="s">
        <v>47</v>
      </c>
      <c s="30" t="s">
        <v>185</v>
      </c>
      <c s="31" t="s">
        <v>152</v>
      </c>
      <c s="32">
        <v>31.98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51">
      <c r="A55" s="34" t="s">
        <v>50</v>
      </c>
      <c r="E55" s="35" t="s">
        <v>186</v>
      </c>
    </row>
    <row r="56" spans="1:5" ht="12.75">
      <c r="A56" s="36" t="s">
        <v>52</v>
      </c>
      <c r="E56" s="37" t="s">
        <v>187</v>
      </c>
    </row>
    <row r="57" spans="1:5" ht="306">
      <c r="A57" t="s">
        <v>54</v>
      </c>
      <c r="E57" s="35" t="s">
        <v>183</v>
      </c>
    </row>
    <row r="58" spans="1:16" ht="12.75">
      <c r="A58" s="25" t="s">
        <v>45</v>
      </c>
      <c s="29" t="s">
        <v>104</v>
      </c>
      <c s="29" t="s">
        <v>188</v>
      </c>
      <c s="25" t="s">
        <v>47</v>
      </c>
      <c s="30" t="s">
        <v>175</v>
      </c>
      <c s="31" t="s">
        <v>152</v>
      </c>
      <c s="32">
        <v>2718.3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38.25">
      <c r="A59" s="34" t="s">
        <v>50</v>
      </c>
      <c r="E59" s="35" t="s">
        <v>189</v>
      </c>
    </row>
    <row r="60" spans="1:5" ht="12.75">
      <c r="A60" s="36" t="s">
        <v>52</v>
      </c>
      <c r="E60" s="37" t="s">
        <v>190</v>
      </c>
    </row>
    <row r="61" spans="1:5" ht="25.5">
      <c r="A61" t="s">
        <v>54</v>
      </c>
      <c r="E61" s="35" t="s">
        <v>178</v>
      </c>
    </row>
    <row r="62" spans="1:16" ht="12.75">
      <c r="A62" s="25" t="s">
        <v>45</v>
      </c>
      <c s="29" t="s">
        <v>109</v>
      </c>
      <c s="29" t="s">
        <v>191</v>
      </c>
      <c s="25" t="s">
        <v>47</v>
      </c>
      <c s="30" t="s">
        <v>192</v>
      </c>
      <c s="31" t="s">
        <v>152</v>
      </c>
      <c s="32">
        <v>46.125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193</v>
      </c>
    </row>
    <row r="64" spans="1:5" ht="12.75">
      <c r="A64" s="36" t="s">
        <v>52</v>
      </c>
      <c r="E64" s="37" t="s">
        <v>194</v>
      </c>
    </row>
    <row r="65" spans="1:5" ht="191.25">
      <c r="A65" t="s">
        <v>54</v>
      </c>
      <c r="E65" s="35" t="s">
        <v>195</v>
      </c>
    </row>
    <row r="66" spans="1:16" ht="12.75">
      <c r="A66" s="25" t="s">
        <v>45</v>
      </c>
      <c s="29" t="s">
        <v>113</v>
      </c>
      <c s="29" t="s">
        <v>196</v>
      </c>
      <c s="25" t="s">
        <v>47</v>
      </c>
      <c s="30" t="s">
        <v>197</v>
      </c>
      <c s="31" t="s">
        <v>152</v>
      </c>
      <c s="32">
        <v>21.375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198</v>
      </c>
    </row>
    <row r="68" spans="1:5" ht="51">
      <c r="A68" s="36" t="s">
        <v>52</v>
      </c>
      <c r="E68" s="37" t="s">
        <v>199</v>
      </c>
    </row>
    <row r="69" spans="1:5" ht="242.25">
      <c r="A69" t="s">
        <v>54</v>
      </c>
      <c r="E69" s="35" t="s">
        <v>200</v>
      </c>
    </row>
    <row r="70" spans="1:16" ht="12.75">
      <c r="A70" s="25" t="s">
        <v>45</v>
      </c>
      <c s="29" t="s">
        <v>117</v>
      </c>
      <c s="29" t="s">
        <v>201</v>
      </c>
      <c s="25" t="s">
        <v>47</v>
      </c>
      <c s="30" t="s">
        <v>202</v>
      </c>
      <c s="31" t="s">
        <v>49</v>
      </c>
      <c s="32">
        <v>129.5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203</v>
      </c>
    </row>
    <row r="72" spans="1:5" ht="38.25">
      <c r="A72" s="36" t="s">
        <v>52</v>
      </c>
      <c r="E72" s="37" t="s">
        <v>204</v>
      </c>
    </row>
    <row r="73" spans="1:5" ht="25.5">
      <c r="A73" t="s">
        <v>54</v>
      </c>
      <c r="E73" s="35" t="s">
        <v>205</v>
      </c>
    </row>
    <row r="74" spans="1:16" ht="12.75">
      <c r="A74" s="25" t="s">
        <v>45</v>
      </c>
      <c s="29" t="s">
        <v>124</v>
      </c>
      <c s="29" t="s">
        <v>201</v>
      </c>
      <c s="25" t="s">
        <v>110</v>
      </c>
      <c s="30" t="s">
        <v>202</v>
      </c>
      <c s="31" t="s">
        <v>49</v>
      </c>
      <c s="32">
        <v>122.5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50</v>
      </c>
      <c r="E75" s="35" t="s">
        <v>206</v>
      </c>
    </row>
    <row r="76" spans="1:5" ht="38.25">
      <c r="A76" s="36" t="s">
        <v>52</v>
      </c>
      <c r="E76" s="37" t="s">
        <v>207</v>
      </c>
    </row>
    <row r="77" spans="1:5" ht="25.5">
      <c r="A77" t="s">
        <v>54</v>
      </c>
      <c r="E77" s="35" t="s">
        <v>205</v>
      </c>
    </row>
    <row r="78" spans="1:18" ht="12.75" customHeight="1">
      <c r="A78" s="6" t="s">
        <v>43</v>
      </c>
      <c s="6"/>
      <c s="40" t="s">
        <v>23</v>
      </c>
      <c s="6"/>
      <c s="27" t="s">
        <v>208</v>
      </c>
      <c s="6"/>
      <c s="6"/>
      <c s="6"/>
      <c s="41">
        <f>0+Q78</f>
      </c>
      <c r="O78">
        <f>0+R78</f>
      </c>
      <c r="Q78">
        <f>0+I79</f>
      </c>
      <c>
        <f>0+O79</f>
      </c>
    </row>
    <row r="79" spans="1:16" ht="12.75">
      <c r="A79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49</v>
      </c>
      <c s="32">
        <v>152.75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212</v>
      </c>
    </row>
    <row r="81" spans="1:5" ht="63.75">
      <c r="A81" s="36" t="s">
        <v>52</v>
      </c>
      <c r="E81" s="37" t="s">
        <v>213</v>
      </c>
    </row>
    <row r="82" spans="1:5" ht="102">
      <c r="A82" t="s">
        <v>54</v>
      </c>
      <c r="E82" s="35" t="s">
        <v>214</v>
      </c>
    </row>
    <row r="83" spans="1:18" ht="12.75" customHeight="1">
      <c r="A83" s="6" t="s">
        <v>43</v>
      </c>
      <c s="6"/>
      <c s="40" t="s">
        <v>33</v>
      </c>
      <c s="6"/>
      <c s="27" t="s">
        <v>215</v>
      </c>
      <c s="6"/>
      <c s="6"/>
      <c s="6"/>
      <c s="41">
        <f>0+Q83</f>
      </c>
      <c r="O83">
        <f>0+R83</f>
      </c>
      <c r="Q83">
        <f>0+I84+I88</f>
      </c>
      <c>
        <f>0+O84+O88</f>
      </c>
    </row>
    <row r="84" spans="1:16" ht="12.75">
      <c r="A84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152</v>
      </c>
      <c s="32">
        <v>0.32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219</v>
      </c>
    </row>
    <row r="86" spans="1:5" ht="12.75">
      <c r="A86" s="36" t="s">
        <v>52</v>
      </c>
      <c r="E86" s="37" t="s">
        <v>220</v>
      </c>
    </row>
    <row r="87" spans="1:5" ht="369.75">
      <c r="A87" t="s">
        <v>54</v>
      </c>
      <c r="E87" s="35" t="s">
        <v>221</v>
      </c>
    </row>
    <row r="88" spans="1:16" ht="12.75">
      <c r="A88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152</v>
      </c>
      <c s="32">
        <v>3.2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225</v>
      </c>
    </row>
    <row r="90" spans="1:5" ht="12.75">
      <c r="A90" s="36" t="s">
        <v>52</v>
      </c>
      <c r="E90" s="37" t="s">
        <v>226</v>
      </c>
    </row>
    <row r="91" spans="1:5" ht="38.25">
      <c r="A91" t="s">
        <v>54</v>
      </c>
      <c r="E91" s="35" t="s">
        <v>227</v>
      </c>
    </row>
    <row r="92" spans="1:18" ht="12.75" customHeight="1">
      <c r="A92" s="6" t="s">
        <v>43</v>
      </c>
      <c s="6"/>
      <c s="40" t="s">
        <v>35</v>
      </c>
      <c s="6"/>
      <c s="27" t="s">
        <v>228</v>
      </c>
      <c s="6"/>
      <c s="6"/>
      <c s="6"/>
      <c s="41">
        <f>0+Q92</f>
      </c>
      <c r="O92">
        <f>0+R92</f>
      </c>
      <c r="Q92">
        <f>0+I93+I97+I101+I105+I109+I113+I117+I121+I125+I129</f>
      </c>
      <c>
        <f>0+O93+O97+O101+O105+O109+O113+O117+O121+O125+O129</f>
      </c>
    </row>
    <row r="93" spans="1:16" ht="12.75">
      <c r="A93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152</v>
      </c>
      <c s="32">
        <v>46.125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38.25">
      <c r="A94" s="34" t="s">
        <v>50</v>
      </c>
      <c r="E94" s="35" t="s">
        <v>232</v>
      </c>
    </row>
    <row r="95" spans="1:5" ht="12.75">
      <c r="A95" s="36" t="s">
        <v>52</v>
      </c>
      <c r="E95" s="37" t="s">
        <v>194</v>
      </c>
    </row>
    <row r="96" spans="1:5" ht="280.5">
      <c r="A96" t="s">
        <v>54</v>
      </c>
      <c r="E96" s="35" t="s">
        <v>233</v>
      </c>
    </row>
    <row r="97" spans="1:16" ht="12.75">
      <c r="A97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49</v>
      </c>
      <c s="32">
        <v>188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237</v>
      </c>
    </row>
    <row r="99" spans="1:5" ht="51">
      <c r="A99" s="36" t="s">
        <v>52</v>
      </c>
      <c r="E99" s="37" t="s">
        <v>238</v>
      </c>
    </row>
    <row r="100" spans="1:5" ht="51">
      <c r="A100" t="s">
        <v>54</v>
      </c>
      <c r="E100" s="35" t="s">
        <v>239</v>
      </c>
    </row>
    <row r="101" spans="1:16" ht="12.75">
      <c r="A101" s="25" t="s">
        <v>45</v>
      </c>
      <c s="29" t="s">
        <v>240</v>
      </c>
      <c s="29" t="s">
        <v>235</v>
      </c>
      <c s="25" t="s">
        <v>29</v>
      </c>
      <c s="30" t="s">
        <v>236</v>
      </c>
      <c s="31" t="s">
        <v>49</v>
      </c>
      <c s="32">
        <v>202.5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241</v>
      </c>
    </row>
    <row r="103" spans="1:5" ht="51">
      <c r="A103" s="36" t="s">
        <v>52</v>
      </c>
      <c r="E103" s="37" t="s">
        <v>242</v>
      </c>
    </row>
    <row r="104" spans="1:5" ht="51">
      <c r="A104" t="s">
        <v>54</v>
      </c>
      <c r="E104" s="35" t="s">
        <v>239</v>
      </c>
    </row>
    <row r="105" spans="1:16" ht="12.75">
      <c r="A105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49</v>
      </c>
      <c s="32">
        <v>40.589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38.25">
      <c r="A106" s="34" t="s">
        <v>50</v>
      </c>
      <c r="E106" s="35" t="s">
        <v>246</v>
      </c>
    </row>
    <row r="107" spans="1:5" ht="12.75">
      <c r="A107" s="36" t="s">
        <v>52</v>
      </c>
      <c r="E107" s="37" t="s">
        <v>247</v>
      </c>
    </row>
    <row r="108" spans="1:5" ht="102">
      <c r="A108" t="s">
        <v>54</v>
      </c>
      <c r="E108" s="35" t="s">
        <v>248</v>
      </c>
    </row>
    <row r="109" spans="1:16" ht="12.75">
      <c r="A109" s="25" t="s">
        <v>45</v>
      </c>
      <c s="29" t="s">
        <v>249</v>
      </c>
      <c s="29" t="s">
        <v>244</v>
      </c>
      <c s="25" t="s">
        <v>110</v>
      </c>
      <c s="30" t="s">
        <v>245</v>
      </c>
      <c s="31" t="s">
        <v>49</v>
      </c>
      <c s="32">
        <v>40.589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38.25">
      <c r="A110" s="34" t="s">
        <v>50</v>
      </c>
      <c r="E110" s="35" t="s">
        <v>250</v>
      </c>
    </row>
    <row r="111" spans="1:5" ht="63.75">
      <c r="A111" s="36" t="s">
        <v>52</v>
      </c>
      <c r="E111" s="37" t="s">
        <v>251</v>
      </c>
    </row>
    <row r="112" spans="1:5" ht="102">
      <c r="A112" t="s">
        <v>54</v>
      </c>
      <c r="E112" s="35" t="s">
        <v>248</v>
      </c>
    </row>
    <row r="113" spans="1:16" ht="12.75">
      <c r="A113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49</v>
      </c>
      <c s="32">
        <v>188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255</v>
      </c>
    </row>
    <row r="115" spans="1:5" ht="12.75">
      <c r="A115" s="36" t="s">
        <v>52</v>
      </c>
      <c r="E115" s="37" t="s">
        <v>256</v>
      </c>
    </row>
    <row r="116" spans="1:5" ht="51">
      <c r="A116" t="s">
        <v>54</v>
      </c>
      <c r="E116" s="35" t="s">
        <v>257</v>
      </c>
    </row>
    <row r="117" spans="1:16" ht="12.75">
      <c r="A117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49</v>
      </c>
      <c s="32">
        <v>476.57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261</v>
      </c>
    </row>
    <row r="119" spans="1:5" ht="38.25">
      <c r="A119" s="36" t="s">
        <v>52</v>
      </c>
      <c r="E119" s="37" t="s">
        <v>262</v>
      </c>
    </row>
    <row r="120" spans="1:5" ht="51">
      <c r="A120" t="s">
        <v>54</v>
      </c>
      <c r="E120" s="35" t="s">
        <v>257</v>
      </c>
    </row>
    <row r="121" spans="1:16" ht="12.75">
      <c r="A121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49</v>
      </c>
      <c s="32">
        <v>254.25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266</v>
      </c>
    </row>
    <row r="123" spans="1:5" ht="63.75">
      <c r="A123" s="36" t="s">
        <v>52</v>
      </c>
      <c r="E123" s="37" t="s">
        <v>267</v>
      </c>
    </row>
    <row r="124" spans="1:5" ht="140.25">
      <c r="A124" t="s">
        <v>54</v>
      </c>
      <c r="E124" s="35" t="s">
        <v>268</v>
      </c>
    </row>
    <row r="125" spans="1:16" ht="12.75">
      <c r="A125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49</v>
      </c>
      <c s="32">
        <v>261.24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272</v>
      </c>
    </row>
    <row r="127" spans="1:5" ht="63.75">
      <c r="A127" s="36" t="s">
        <v>52</v>
      </c>
      <c r="E127" s="37" t="s">
        <v>273</v>
      </c>
    </row>
    <row r="128" spans="1:5" ht="140.25">
      <c r="A128" t="s">
        <v>54</v>
      </c>
      <c r="E128" s="35" t="s">
        <v>268</v>
      </c>
    </row>
    <row r="129" spans="1:16" ht="12.75">
      <c r="A129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49</v>
      </c>
      <c s="32">
        <v>215.33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277</v>
      </c>
    </row>
    <row r="131" spans="1:5" ht="63.75">
      <c r="A131" s="36" t="s">
        <v>52</v>
      </c>
      <c r="E131" s="37" t="s">
        <v>278</v>
      </c>
    </row>
    <row r="132" spans="1:5" ht="140.25">
      <c r="A132" t="s">
        <v>54</v>
      </c>
      <c r="E132" s="35" t="s">
        <v>268</v>
      </c>
    </row>
    <row r="133" spans="1:18" ht="12.75" customHeight="1">
      <c r="A133" s="6" t="s">
        <v>43</v>
      </c>
      <c s="6"/>
      <c s="40" t="s">
        <v>83</v>
      </c>
      <c s="6"/>
      <c s="27" t="s">
        <v>279</v>
      </c>
      <c s="6"/>
      <c s="6"/>
      <c s="6"/>
      <c s="41">
        <f>0+Q133</f>
      </c>
      <c r="O133">
        <f>0+R133</f>
      </c>
      <c r="Q133">
        <f>0+I134+I138+I142+I146</f>
      </c>
      <c>
        <f>0+O134+O138+O142+O146</f>
      </c>
    </row>
    <row r="134" spans="1:16" ht="12.75">
      <c r="A134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283</v>
      </c>
      <c s="32">
        <v>5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284</v>
      </c>
    </row>
    <row r="136" spans="1:5" ht="12.75">
      <c r="A136" s="36" t="s">
        <v>52</v>
      </c>
      <c r="E136" s="37" t="s">
        <v>285</v>
      </c>
    </row>
    <row r="137" spans="1:5" ht="255">
      <c r="A137" t="s">
        <v>54</v>
      </c>
      <c r="E137" s="35" t="s">
        <v>286</v>
      </c>
    </row>
    <row r="138" spans="1:16" ht="12.75">
      <c r="A138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283</v>
      </c>
      <c s="32">
        <v>8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290</v>
      </c>
    </row>
    <row r="140" spans="1:5" ht="25.5">
      <c r="A140" s="36" t="s">
        <v>52</v>
      </c>
      <c r="E140" s="37" t="s">
        <v>291</v>
      </c>
    </row>
    <row r="141" spans="1:5" ht="242.25">
      <c r="A141" t="s">
        <v>54</v>
      </c>
      <c r="E141" s="35" t="s">
        <v>292</v>
      </c>
    </row>
    <row r="142" spans="1:16" ht="12.75">
      <c r="A142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283</v>
      </c>
      <c s="32">
        <v>0.5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296</v>
      </c>
    </row>
    <row r="144" spans="1:5" ht="12.75">
      <c r="A144" s="36" t="s">
        <v>52</v>
      </c>
      <c r="E144" s="37" t="s">
        <v>297</v>
      </c>
    </row>
    <row r="145" spans="1:5" ht="242.25">
      <c r="A145" t="s">
        <v>54</v>
      </c>
      <c r="E145" s="35" t="s">
        <v>298</v>
      </c>
    </row>
    <row r="146" spans="1:16" ht="12.75">
      <c r="A146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81</v>
      </c>
      <c s="32">
        <v>1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302</v>
      </c>
    </row>
    <row r="148" spans="1:5" ht="12.75">
      <c r="A148" s="36" t="s">
        <v>52</v>
      </c>
      <c r="E148" s="37" t="s">
        <v>47</v>
      </c>
    </row>
    <row r="149" spans="1:5" ht="153">
      <c r="A149" t="s">
        <v>54</v>
      </c>
      <c r="E149" s="35" t="s">
        <v>303</v>
      </c>
    </row>
    <row r="150" spans="1:18" ht="12.75" customHeight="1">
      <c r="A150" s="6" t="s">
        <v>43</v>
      </c>
      <c s="6"/>
      <c s="40" t="s">
        <v>40</v>
      </c>
      <c s="6"/>
      <c s="27" t="s">
        <v>304</v>
      </c>
      <c s="6"/>
      <c s="6"/>
      <c s="6"/>
      <c s="41">
        <f>0+Q150</f>
      </c>
      <c r="O150">
        <f>0+R150</f>
      </c>
      <c r="Q150">
        <f>0+I151+I155+I159+I163</f>
      </c>
      <c>
        <f>0+O151+O155+O159+O163</f>
      </c>
    </row>
    <row r="151" spans="1:16" ht="12.75">
      <c r="A151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81</v>
      </c>
      <c s="32">
        <v>3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308</v>
      </c>
    </row>
    <row r="153" spans="1:5" ht="38.25">
      <c r="A153" s="36" t="s">
        <v>52</v>
      </c>
      <c r="E153" s="37" t="s">
        <v>309</v>
      </c>
    </row>
    <row r="154" spans="1:5" ht="51">
      <c r="A154" t="s">
        <v>54</v>
      </c>
      <c r="E154" s="35" t="s">
        <v>310</v>
      </c>
    </row>
    <row r="155" spans="1:16" ht="12.75">
      <c r="A155" s="25" t="s">
        <v>45</v>
      </c>
      <c s="29" t="s">
        <v>311</v>
      </c>
      <c s="29" t="s">
        <v>312</v>
      </c>
      <c s="25" t="s">
        <v>47</v>
      </c>
      <c s="30" t="s">
        <v>313</v>
      </c>
      <c s="31" t="s">
        <v>81</v>
      </c>
      <c s="32">
        <v>4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314</v>
      </c>
    </row>
    <row r="157" spans="1:5" ht="12.75">
      <c r="A157" s="36" t="s">
        <v>52</v>
      </c>
      <c r="E157" s="37" t="s">
        <v>315</v>
      </c>
    </row>
    <row r="158" spans="1:5" ht="25.5">
      <c r="A158" t="s">
        <v>54</v>
      </c>
      <c r="E158" s="35" t="s">
        <v>316</v>
      </c>
    </row>
    <row r="159" spans="1:16" ht="12.75">
      <c r="A159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283</v>
      </c>
      <c s="32">
        <v>26.55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320</v>
      </c>
    </row>
    <row r="161" spans="1:5" ht="51">
      <c r="A161" s="36" t="s">
        <v>52</v>
      </c>
      <c r="E161" s="37" t="s">
        <v>321</v>
      </c>
    </row>
    <row r="162" spans="1:5" ht="25.5">
      <c r="A162" t="s">
        <v>54</v>
      </c>
      <c r="E162" s="35" t="s">
        <v>322</v>
      </c>
    </row>
    <row r="163" spans="1:16" ht="12.75">
      <c r="A163" s="25" t="s">
        <v>45</v>
      </c>
      <c s="29" t="s">
        <v>323</v>
      </c>
      <c s="29" t="s">
        <v>324</v>
      </c>
      <c s="25" t="s">
        <v>47</v>
      </c>
      <c s="30" t="s">
        <v>325</v>
      </c>
      <c s="31" t="s">
        <v>283</v>
      </c>
      <c s="32">
        <v>62.1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326</v>
      </c>
    </row>
    <row r="165" spans="1:5" ht="63.75">
      <c r="A165" s="36" t="s">
        <v>52</v>
      </c>
      <c r="E165" s="37" t="s">
        <v>327</v>
      </c>
    </row>
    <row r="166" spans="1:5" ht="38.25">
      <c r="A166" t="s">
        <v>54</v>
      </c>
      <c r="E166" s="35" t="s">
        <v>328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329</v>
      </c>
      <c s="38">
        <f>0+I8+I13+I22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329</v>
      </c>
      <c s="6"/>
      <c s="18" t="s">
        <v>330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131</v>
      </c>
      <c s="25" t="s">
        <v>47</v>
      </c>
      <c s="30" t="s">
        <v>132</v>
      </c>
      <c s="31" t="s">
        <v>133</v>
      </c>
      <c s="32">
        <v>9.12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134</v>
      </c>
    </row>
    <row r="11" spans="1:5" ht="12.75">
      <c r="A11" s="36" t="s">
        <v>52</v>
      </c>
      <c r="E11" s="37" t="s">
        <v>331</v>
      </c>
    </row>
    <row r="12" spans="1:5" ht="25.5">
      <c r="A12" t="s">
        <v>54</v>
      </c>
      <c r="E12" s="35" t="s">
        <v>136</v>
      </c>
    </row>
    <row r="13" spans="1:18" ht="12.75" customHeight="1">
      <c r="A13" s="6" t="s">
        <v>43</v>
      </c>
      <c s="6"/>
      <c s="40" t="s">
        <v>29</v>
      </c>
      <c s="6"/>
      <c s="27" t="s">
        <v>149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25.5">
      <c r="A14" s="25" t="s">
        <v>45</v>
      </c>
      <c s="29" t="s">
        <v>23</v>
      </c>
      <c s="29" t="s">
        <v>156</v>
      </c>
      <c s="25" t="s">
        <v>47</v>
      </c>
      <c s="30" t="s">
        <v>157</v>
      </c>
      <c s="31" t="s">
        <v>152</v>
      </c>
      <c s="32">
        <v>8.4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332</v>
      </c>
    </row>
    <row r="16" spans="1:5" ht="38.25">
      <c r="A16" s="36" t="s">
        <v>52</v>
      </c>
      <c r="E16" s="37" t="s">
        <v>333</v>
      </c>
    </row>
    <row r="17" spans="1:5" ht="63.75">
      <c r="A17" t="s">
        <v>54</v>
      </c>
      <c r="E17" s="35" t="s">
        <v>155</v>
      </c>
    </row>
    <row r="18" spans="1:16" ht="25.5">
      <c r="A18" s="25" t="s">
        <v>45</v>
      </c>
      <c s="29" t="s">
        <v>22</v>
      </c>
      <c s="29" t="s">
        <v>160</v>
      </c>
      <c s="25" t="s">
        <v>47</v>
      </c>
      <c s="30" t="s">
        <v>161</v>
      </c>
      <c s="31" t="s">
        <v>162</v>
      </c>
      <c s="32">
        <v>120.96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163</v>
      </c>
    </row>
    <row r="20" spans="1:5" ht="12.75">
      <c r="A20" s="36" t="s">
        <v>52</v>
      </c>
      <c r="E20" s="37" t="s">
        <v>334</v>
      </c>
    </row>
    <row r="21" spans="1:5" ht="25.5">
      <c r="A21" t="s">
        <v>54</v>
      </c>
      <c r="E21" s="35" t="s">
        <v>165</v>
      </c>
    </row>
    <row r="22" spans="1:18" ht="12.75" customHeight="1">
      <c r="A22" s="6" t="s">
        <v>43</v>
      </c>
      <c s="6"/>
      <c s="40" t="s">
        <v>35</v>
      </c>
      <c s="6"/>
      <c s="27" t="s">
        <v>228</v>
      </c>
      <c s="6"/>
      <c s="6"/>
      <c s="6"/>
      <c s="41">
        <f>0+Q22</f>
      </c>
      <c r="O22">
        <f>0+R22</f>
      </c>
      <c r="Q22">
        <f>0+I23+I27+I31+I35+I39</f>
      </c>
      <c>
        <f>0+O23+O27+O31+O35+O39</f>
      </c>
    </row>
    <row r="23" spans="1:16" ht="12.75">
      <c r="A23" s="25" t="s">
        <v>45</v>
      </c>
      <c s="29" t="s">
        <v>33</v>
      </c>
      <c s="29" t="s">
        <v>235</v>
      </c>
      <c s="25" t="s">
        <v>47</v>
      </c>
      <c s="30" t="s">
        <v>236</v>
      </c>
      <c s="31" t="s">
        <v>49</v>
      </c>
      <c s="32">
        <v>2.75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237</v>
      </c>
    </row>
    <row r="25" spans="1:5" ht="12.75">
      <c r="A25" s="36" t="s">
        <v>52</v>
      </c>
      <c r="E25" s="37" t="s">
        <v>335</v>
      </c>
    </row>
    <row r="26" spans="1:5" ht="51">
      <c r="A26" t="s">
        <v>54</v>
      </c>
      <c r="E26" s="35" t="s">
        <v>239</v>
      </c>
    </row>
    <row r="27" spans="1:16" ht="12.75">
      <c r="A27" s="25" t="s">
        <v>45</v>
      </c>
      <c s="29" t="s">
        <v>35</v>
      </c>
      <c s="29" t="s">
        <v>235</v>
      </c>
      <c s="25" t="s">
        <v>29</v>
      </c>
      <c s="30" t="s">
        <v>236</v>
      </c>
      <c s="31" t="s">
        <v>49</v>
      </c>
      <c s="32">
        <v>3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241</v>
      </c>
    </row>
    <row r="29" spans="1:5" ht="12.75">
      <c r="A29" s="36" t="s">
        <v>52</v>
      </c>
      <c r="E29" s="37" t="s">
        <v>336</v>
      </c>
    </row>
    <row r="30" spans="1:5" ht="51">
      <c r="A30" t="s">
        <v>54</v>
      </c>
      <c r="E30" s="35" t="s">
        <v>239</v>
      </c>
    </row>
    <row r="31" spans="1:16" ht="12.75">
      <c r="A31" s="25" t="s">
        <v>45</v>
      </c>
      <c s="29" t="s">
        <v>37</v>
      </c>
      <c s="29" t="s">
        <v>337</v>
      </c>
      <c s="25" t="s">
        <v>47</v>
      </c>
      <c s="30" t="s">
        <v>338</v>
      </c>
      <c s="31" t="s">
        <v>152</v>
      </c>
      <c s="32">
        <v>4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339</v>
      </c>
    </row>
    <row r="33" spans="1:5" ht="25.5">
      <c r="A33" s="36" t="s">
        <v>52</v>
      </c>
      <c r="E33" s="37" t="s">
        <v>340</v>
      </c>
    </row>
    <row r="34" spans="1:5" ht="102">
      <c r="A34" t="s">
        <v>54</v>
      </c>
      <c r="E34" s="35" t="s">
        <v>248</v>
      </c>
    </row>
    <row r="35" spans="1:16" ht="12.75">
      <c r="A35" s="25" t="s">
        <v>45</v>
      </c>
      <c s="29" t="s">
        <v>78</v>
      </c>
      <c s="29" t="s">
        <v>253</v>
      </c>
      <c s="25" t="s">
        <v>47</v>
      </c>
      <c s="30" t="s">
        <v>254</v>
      </c>
      <c s="31" t="s">
        <v>49</v>
      </c>
      <c s="32">
        <v>2.75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255</v>
      </c>
    </row>
    <row r="37" spans="1:5" ht="12.75">
      <c r="A37" s="36" t="s">
        <v>52</v>
      </c>
      <c r="E37" s="37" t="s">
        <v>341</v>
      </c>
    </row>
    <row r="38" spans="1:5" ht="51">
      <c r="A38" t="s">
        <v>54</v>
      </c>
      <c r="E38" s="35" t="s">
        <v>257</v>
      </c>
    </row>
    <row r="39" spans="1:16" ht="12.75">
      <c r="A39" s="25" t="s">
        <v>45</v>
      </c>
      <c s="29" t="s">
        <v>83</v>
      </c>
      <c s="29" t="s">
        <v>342</v>
      </c>
      <c s="25" t="s">
        <v>47</v>
      </c>
      <c s="30" t="s">
        <v>343</v>
      </c>
      <c s="31" t="s">
        <v>49</v>
      </c>
      <c s="32">
        <v>9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266</v>
      </c>
    </row>
    <row r="41" spans="1:5" ht="12.75">
      <c r="A41" s="36" t="s">
        <v>52</v>
      </c>
      <c r="E41" s="37" t="s">
        <v>344</v>
      </c>
    </row>
    <row r="42" spans="1:5" ht="140.25">
      <c r="A42" t="s">
        <v>54</v>
      </c>
      <c r="E42" s="35" t="s">
        <v>268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345</v>
      </c>
      <c s="38">
        <f>0+I8+I13+I26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345</v>
      </c>
      <c s="6"/>
      <c s="18" t="s">
        <v>346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23</v>
      </c>
      <c s="19"/>
      <c s="27" t="s">
        <v>208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210</v>
      </c>
      <c s="25" t="s">
        <v>47</v>
      </c>
      <c s="30" t="s">
        <v>211</v>
      </c>
      <c s="31" t="s">
        <v>49</v>
      </c>
      <c s="32">
        <v>10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347</v>
      </c>
    </row>
    <row r="11" spans="1:5" ht="25.5">
      <c r="A11" s="36" t="s">
        <v>52</v>
      </c>
      <c r="E11" s="37" t="s">
        <v>348</v>
      </c>
    </row>
    <row r="12" spans="1:5" ht="102">
      <c r="A12" t="s">
        <v>54</v>
      </c>
      <c r="E12" s="35" t="s">
        <v>214</v>
      </c>
    </row>
    <row r="13" spans="1:18" ht="12.75" customHeight="1">
      <c r="A13" s="6" t="s">
        <v>43</v>
      </c>
      <c s="6"/>
      <c s="40" t="s">
        <v>35</v>
      </c>
      <c s="6"/>
      <c s="27" t="s">
        <v>228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23</v>
      </c>
      <c s="29" t="s">
        <v>349</v>
      </c>
      <c s="25" t="s">
        <v>47</v>
      </c>
      <c s="30" t="s">
        <v>350</v>
      </c>
      <c s="31" t="s">
        <v>152</v>
      </c>
      <c s="32">
        <v>4.5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351</v>
      </c>
    </row>
    <row r="16" spans="1:5" ht="12.75">
      <c r="A16" s="36" t="s">
        <v>52</v>
      </c>
      <c r="E16" s="37" t="s">
        <v>352</v>
      </c>
    </row>
    <row r="17" spans="1:5" ht="51">
      <c r="A17" t="s">
        <v>54</v>
      </c>
      <c r="E17" s="35" t="s">
        <v>239</v>
      </c>
    </row>
    <row r="18" spans="1:16" ht="12.75">
      <c r="A18" s="25" t="s">
        <v>45</v>
      </c>
      <c s="29" t="s">
        <v>22</v>
      </c>
      <c s="29" t="s">
        <v>353</v>
      </c>
      <c s="25" t="s">
        <v>47</v>
      </c>
      <c s="30" t="s">
        <v>354</v>
      </c>
      <c s="31" t="s">
        <v>49</v>
      </c>
      <c s="32">
        <v>7.095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355</v>
      </c>
    </row>
    <row r="20" spans="1:5" ht="12.75">
      <c r="A20" s="36" t="s">
        <v>52</v>
      </c>
      <c r="E20" s="37" t="s">
        <v>356</v>
      </c>
    </row>
    <row r="21" spans="1:5" ht="153">
      <c r="A21" t="s">
        <v>54</v>
      </c>
      <c r="E21" s="35" t="s">
        <v>357</v>
      </c>
    </row>
    <row r="22" spans="1:16" ht="25.5">
      <c r="A22" s="25" t="s">
        <v>45</v>
      </c>
      <c s="29" t="s">
        <v>33</v>
      </c>
      <c s="29" t="s">
        <v>358</v>
      </c>
      <c s="25" t="s">
        <v>47</v>
      </c>
      <c s="30" t="s">
        <v>359</v>
      </c>
      <c s="31" t="s">
        <v>49</v>
      </c>
      <c s="32">
        <v>1.82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360</v>
      </c>
    </row>
    <row r="24" spans="1:5" ht="12.75">
      <c r="A24" s="36" t="s">
        <v>52</v>
      </c>
      <c r="E24" s="37" t="s">
        <v>361</v>
      </c>
    </row>
    <row r="25" spans="1:5" ht="153">
      <c r="A25" t="s">
        <v>54</v>
      </c>
      <c r="E25" s="35" t="s">
        <v>357</v>
      </c>
    </row>
    <row r="26" spans="1:18" ht="12.75" customHeight="1">
      <c r="A26" s="6" t="s">
        <v>43</v>
      </c>
      <c s="6"/>
      <c s="40" t="s">
        <v>40</v>
      </c>
      <c s="6"/>
      <c s="27" t="s">
        <v>304</v>
      </c>
      <c s="6"/>
      <c s="6"/>
      <c s="6"/>
      <c s="41">
        <f>0+Q26</f>
      </c>
      <c r="O26">
        <f>0+R26</f>
      </c>
      <c r="Q26">
        <f>0+I27+I31</f>
      </c>
      <c>
        <f>0+O27+O31</f>
      </c>
    </row>
    <row r="27" spans="1:16" ht="12.75">
      <c r="A27" s="25" t="s">
        <v>45</v>
      </c>
      <c s="29" t="s">
        <v>35</v>
      </c>
      <c s="29" t="s">
        <v>362</v>
      </c>
      <c s="25" t="s">
        <v>47</v>
      </c>
      <c s="30" t="s">
        <v>363</v>
      </c>
      <c s="31" t="s">
        <v>283</v>
      </c>
      <c s="32">
        <v>8.05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364</v>
      </c>
    </row>
    <row r="29" spans="1:5" ht="51">
      <c r="A29" s="36" t="s">
        <v>52</v>
      </c>
      <c r="E29" s="37" t="s">
        <v>365</v>
      </c>
    </row>
    <row r="30" spans="1:5" ht="51">
      <c r="A30" t="s">
        <v>54</v>
      </c>
      <c r="E30" s="35" t="s">
        <v>366</v>
      </c>
    </row>
    <row r="31" spans="1:16" ht="12.75">
      <c r="A31" s="25" t="s">
        <v>45</v>
      </c>
      <c s="29" t="s">
        <v>37</v>
      </c>
      <c s="29" t="s">
        <v>367</v>
      </c>
      <c s="25" t="s">
        <v>47</v>
      </c>
      <c s="30" t="s">
        <v>368</v>
      </c>
      <c s="31" t="s">
        <v>283</v>
      </c>
      <c s="32">
        <v>7.5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369</v>
      </c>
    </row>
    <row r="33" spans="1:5" ht="76.5">
      <c r="A33" s="36" t="s">
        <v>52</v>
      </c>
      <c r="E33" s="37" t="s">
        <v>370</v>
      </c>
    </row>
    <row r="34" spans="1:5" ht="51">
      <c r="A34" t="s">
        <v>54</v>
      </c>
      <c r="E34" s="35" t="s">
        <v>366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371</v>
      </c>
      <c s="38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371</v>
      </c>
      <c s="6"/>
      <c s="18" t="s">
        <v>372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373</v>
      </c>
      <c s="25" t="s">
        <v>47</v>
      </c>
      <c s="30" t="s">
        <v>374</v>
      </c>
      <c s="31" t="s">
        <v>76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375</v>
      </c>
    </row>
    <row r="11" spans="1:5" ht="12.75">
      <c r="A11" s="36" t="s">
        <v>52</v>
      </c>
      <c r="E11" s="37" t="s">
        <v>47</v>
      </c>
    </row>
    <row r="12" spans="1:5" ht="12.75">
      <c r="A12" t="s">
        <v>54</v>
      </c>
      <c r="E12" s="35" t="s">
        <v>55</v>
      </c>
    </row>
    <row r="13" spans="1:18" ht="12.75" customHeight="1">
      <c r="A13" s="6" t="s">
        <v>43</v>
      </c>
      <c s="6"/>
      <c s="40" t="s">
        <v>40</v>
      </c>
      <c s="6"/>
      <c s="27" t="s">
        <v>304</v>
      </c>
      <c s="6"/>
      <c s="6"/>
      <c s="6"/>
      <c s="41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25" t="s">
        <v>45</v>
      </c>
      <c s="29" t="s">
        <v>23</v>
      </c>
      <c s="29" t="s">
        <v>376</v>
      </c>
      <c s="25" t="s">
        <v>47</v>
      </c>
      <c s="30" t="s">
        <v>377</v>
      </c>
      <c s="31" t="s">
        <v>81</v>
      </c>
      <c s="32">
        <v>40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378</v>
      </c>
    </row>
    <row r="16" spans="1:5" ht="25.5">
      <c r="A16" s="36" t="s">
        <v>52</v>
      </c>
      <c r="E16" s="37" t="s">
        <v>379</v>
      </c>
    </row>
    <row r="17" spans="1:5" ht="63.75">
      <c r="A17" t="s">
        <v>54</v>
      </c>
      <c r="E17" s="35" t="s">
        <v>380</v>
      </c>
    </row>
    <row r="18" spans="1:16" ht="12.75">
      <c r="A18" s="25" t="s">
        <v>45</v>
      </c>
      <c s="29" t="s">
        <v>22</v>
      </c>
      <c s="29" t="s">
        <v>312</v>
      </c>
      <c s="25" t="s">
        <v>47</v>
      </c>
      <c s="30" t="s">
        <v>313</v>
      </c>
      <c s="31" t="s">
        <v>81</v>
      </c>
      <c s="32">
        <v>40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378</v>
      </c>
    </row>
    <row r="20" spans="1:5" ht="38.25">
      <c r="A20" s="36" t="s">
        <v>52</v>
      </c>
      <c r="E20" s="37" t="s">
        <v>381</v>
      </c>
    </row>
    <row r="21" spans="1:5" ht="25.5">
      <c r="A21" t="s">
        <v>54</v>
      </c>
      <c r="E21" s="35" t="s">
        <v>316</v>
      </c>
    </row>
    <row r="22" spans="1:16" ht="12.75">
      <c r="A22" s="25" t="s">
        <v>45</v>
      </c>
      <c s="29" t="s">
        <v>33</v>
      </c>
      <c s="29" t="s">
        <v>382</v>
      </c>
      <c s="25" t="s">
        <v>47</v>
      </c>
      <c s="30" t="s">
        <v>383</v>
      </c>
      <c s="31" t="s">
        <v>384</v>
      </c>
      <c s="32">
        <v>4800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385</v>
      </c>
    </row>
    <row r="24" spans="1:5" ht="12.75">
      <c r="A24" s="36" t="s">
        <v>52</v>
      </c>
      <c r="E24" s="37" t="s">
        <v>386</v>
      </c>
    </row>
    <row r="25" spans="1:5" ht="25.5">
      <c r="A25" t="s">
        <v>54</v>
      </c>
      <c r="E25" s="35" t="s">
        <v>387</v>
      </c>
    </row>
    <row r="26" spans="1:16" ht="12.75">
      <c r="A26" s="25" t="s">
        <v>45</v>
      </c>
      <c s="29" t="s">
        <v>35</v>
      </c>
      <c s="29" t="s">
        <v>388</v>
      </c>
      <c s="25" t="s">
        <v>47</v>
      </c>
      <c s="30" t="s">
        <v>389</v>
      </c>
      <c s="31" t="s">
        <v>81</v>
      </c>
      <c s="32">
        <v>18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390</v>
      </c>
    </row>
    <row r="28" spans="1:5" ht="12.75">
      <c r="A28" s="36" t="s">
        <v>52</v>
      </c>
      <c r="E28" s="37" t="s">
        <v>391</v>
      </c>
    </row>
    <row r="29" spans="1:5" ht="63.75">
      <c r="A29" t="s">
        <v>54</v>
      </c>
      <c r="E29" s="35" t="s">
        <v>380</v>
      </c>
    </row>
    <row r="30" spans="1:16" ht="12.75">
      <c r="A30" s="25" t="s">
        <v>45</v>
      </c>
      <c s="29" t="s">
        <v>37</v>
      </c>
      <c s="29" t="s">
        <v>392</v>
      </c>
      <c s="25" t="s">
        <v>47</v>
      </c>
      <c s="30" t="s">
        <v>393</v>
      </c>
      <c s="31" t="s">
        <v>81</v>
      </c>
      <c s="32">
        <v>18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390</v>
      </c>
    </row>
    <row r="32" spans="1:5" ht="25.5">
      <c r="A32" s="36" t="s">
        <v>52</v>
      </c>
      <c r="E32" s="37" t="s">
        <v>394</v>
      </c>
    </row>
    <row r="33" spans="1:5" ht="25.5">
      <c r="A33" t="s">
        <v>54</v>
      </c>
      <c r="E33" s="35" t="s">
        <v>316</v>
      </c>
    </row>
    <row r="34" spans="1:16" ht="12.75">
      <c r="A34" s="25" t="s">
        <v>45</v>
      </c>
      <c s="29" t="s">
        <v>78</v>
      </c>
      <c s="29" t="s">
        <v>395</v>
      </c>
      <c s="25" t="s">
        <v>47</v>
      </c>
      <c s="30" t="s">
        <v>396</v>
      </c>
      <c s="31" t="s">
        <v>384</v>
      </c>
      <c s="32">
        <v>2160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397</v>
      </c>
    </row>
    <row r="36" spans="1:5" ht="12.75">
      <c r="A36" s="36" t="s">
        <v>52</v>
      </c>
      <c r="E36" s="37" t="s">
        <v>398</v>
      </c>
    </row>
    <row r="37" spans="1:5" ht="25.5">
      <c r="A37" t="s">
        <v>54</v>
      </c>
      <c r="E37" s="35" t="s">
        <v>387</v>
      </c>
    </row>
    <row r="38" spans="1:16" ht="12.75">
      <c r="A38" s="25" t="s">
        <v>45</v>
      </c>
      <c s="29" t="s">
        <v>83</v>
      </c>
      <c s="29" t="s">
        <v>399</v>
      </c>
      <c s="25" t="s">
        <v>47</v>
      </c>
      <c s="30" t="s">
        <v>400</v>
      </c>
      <c s="31" t="s">
        <v>81</v>
      </c>
      <c s="32">
        <v>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52</v>
      </c>
      <c r="E40" s="37" t="s">
        <v>401</v>
      </c>
    </row>
    <row r="41" spans="1:5" ht="76.5">
      <c r="A41" t="s">
        <v>54</v>
      </c>
      <c r="E41" s="35" t="s">
        <v>402</v>
      </c>
    </row>
    <row r="42" spans="1:16" ht="12.75">
      <c r="A42" s="25" t="s">
        <v>45</v>
      </c>
      <c s="29" t="s">
        <v>40</v>
      </c>
      <c s="29" t="s">
        <v>403</v>
      </c>
      <c s="25" t="s">
        <v>47</v>
      </c>
      <c s="30" t="s">
        <v>404</v>
      </c>
      <c s="31" t="s">
        <v>81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401</v>
      </c>
    </row>
    <row r="45" spans="1:5" ht="25.5">
      <c r="A45" t="s">
        <v>54</v>
      </c>
      <c r="E45" s="35" t="s">
        <v>405</v>
      </c>
    </row>
    <row r="46" spans="1:16" ht="12.75">
      <c r="A46" s="25" t="s">
        <v>45</v>
      </c>
      <c s="29" t="s">
        <v>42</v>
      </c>
      <c s="29" t="s">
        <v>406</v>
      </c>
      <c s="25" t="s">
        <v>47</v>
      </c>
      <c s="30" t="s">
        <v>407</v>
      </c>
      <c s="31" t="s">
        <v>384</v>
      </c>
      <c s="32">
        <v>240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397</v>
      </c>
    </row>
    <row r="48" spans="1:5" ht="12.75">
      <c r="A48" s="36" t="s">
        <v>52</v>
      </c>
      <c r="E48" s="37" t="s">
        <v>408</v>
      </c>
    </row>
    <row r="49" spans="1:5" ht="25.5">
      <c r="A49" t="s">
        <v>54</v>
      </c>
      <c r="E49" s="35" t="s">
        <v>409</v>
      </c>
    </row>
    <row r="50" spans="1:16" ht="12.75">
      <c r="A50" s="25" t="s">
        <v>45</v>
      </c>
      <c s="29" t="s">
        <v>94</v>
      </c>
      <c s="29" t="s">
        <v>410</v>
      </c>
      <c s="25" t="s">
        <v>47</v>
      </c>
      <c s="30" t="s">
        <v>411</v>
      </c>
      <c s="31" t="s">
        <v>81</v>
      </c>
      <c s="32">
        <v>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401</v>
      </c>
    </row>
    <row r="53" spans="1:5" ht="63.75">
      <c r="A53" t="s">
        <v>54</v>
      </c>
      <c r="E53" s="35" t="s">
        <v>412</v>
      </c>
    </row>
    <row r="54" spans="1:16" ht="12.75">
      <c r="A54" s="25" t="s">
        <v>45</v>
      </c>
      <c s="29" t="s">
        <v>99</v>
      </c>
      <c s="29" t="s">
        <v>413</v>
      </c>
      <c s="25" t="s">
        <v>47</v>
      </c>
      <c s="30" t="s">
        <v>414</v>
      </c>
      <c s="31" t="s">
        <v>81</v>
      </c>
      <c s="32">
        <v>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52</v>
      </c>
      <c r="E56" s="37" t="s">
        <v>401</v>
      </c>
    </row>
    <row r="57" spans="1:5" ht="25.5">
      <c r="A57" t="s">
        <v>54</v>
      </c>
      <c r="E57" s="35" t="s">
        <v>405</v>
      </c>
    </row>
    <row r="58" spans="1:16" ht="12.75">
      <c r="A58" s="25" t="s">
        <v>45</v>
      </c>
      <c s="29" t="s">
        <v>104</v>
      </c>
      <c s="29" t="s">
        <v>415</v>
      </c>
      <c s="25" t="s">
        <v>47</v>
      </c>
      <c s="30" t="s">
        <v>416</v>
      </c>
      <c s="31" t="s">
        <v>384</v>
      </c>
      <c s="32">
        <v>240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397</v>
      </c>
    </row>
    <row r="60" spans="1:5" ht="12.75">
      <c r="A60" s="36" t="s">
        <v>52</v>
      </c>
      <c r="E60" s="37" t="s">
        <v>417</v>
      </c>
    </row>
    <row r="61" spans="1:5" ht="25.5">
      <c r="A61" t="s">
        <v>54</v>
      </c>
      <c r="E61" s="35" t="s">
        <v>409</v>
      </c>
    </row>
    <row r="62" spans="1:16" ht="25.5">
      <c r="A62" s="25" t="s">
        <v>45</v>
      </c>
      <c s="29" t="s">
        <v>109</v>
      </c>
      <c s="29" t="s">
        <v>418</v>
      </c>
      <c s="25" t="s">
        <v>47</v>
      </c>
      <c s="30" t="s">
        <v>419</v>
      </c>
      <c s="31" t="s">
        <v>81</v>
      </c>
      <c s="32">
        <v>152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63.75">
      <c r="A64" s="36" t="s">
        <v>52</v>
      </c>
      <c r="E64" s="37" t="s">
        <v>420</v>
      </c>
    </row>
    <row r="65" spans="1:5" ht="63.75">
      <c r="A65" t="s">
        <v>54</v>
      </c>
      <c r="E65" s="35" t="s">
        <v>412</v>
      </c>
    </row>
    <row r="66" spans="1:16" ht="12.75">
      <c r="A66" s="25" t="s">
        <v>45</v>
      </c>
      <c s="29" t="s">
        <v>113</v>
      </c>
      <c s="29" t="s">
        <v>421</v>
      </c>
      <c s="25" t="s">
        <v>47</v>
      </c>
      <c s="30" t="s">
        <v>422</v>
      </c>
      <c s="31" t="s">
        <v>81</v>
      </c>
      <c s="32">
        <v>152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25.5">
      <c r="A68" s="36" t="s">
        <v>52</v>
      </c>
      <c r="E68" s="37" t="s">
        <v>423</v>
      </c>
    </row>
    <row r="69" spans="1:5" ht="25.5">
      <c r="A69" t="s">
        <v>54</v>
      </c>
      <c r="E69" s="35" t="s">
        <v>405</v>
      </c>
    </row>
    <row r="70" spans="1:16" ht="12.75">
      <c r="A70" s="25" t="s">
        <v>45</v>
      </c>
      <c s="29" t="s">
        <v>117</v>
      </c>
      <c s="29" t="s">
        <v>424</v>
      </c>
      <c s="25" t="s">
        <v>47</v>
      </c>
      <c s="30" t="s">
        <v>425</v>
      </c>
      <c s="31" t="s">
        <v>384</v>
      </c>
      <c s="32">
        <v>18240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397</v>
      </c>
    </row>
    <row r="72" spans="1:5" ht="12.75">
      <c r="A72" s="36" t="s">
        <v>52</v>
      </c>
      <c r="E72" s="37" t="s">
        <v>426</v>
      </c>
    </row>
    <row r="73" spans="1:5" ht="25.5">
      <c r="A73" t="s">
        <v>54</v>
      </c>
      <c r="E73" s="35" t="s">
        <v>409</v>
      </c>
    </row>
    <row r="74" spans="1:16" ht="12.75">
      <c r="A74" s="25" t="s">
        <v>45</v>
      </c>
      <c s="29" t="s">
        <v>124</v>
      </c>
      <c s="29" t="s">
        <v>427</v>
      </c>
      <c s="25" t="s">
        <v>47</v>
      </c>
      <c s="30" t="s">
        <v>428</v>
      </c>
      <c s="31" t="s">
        <v>81</v>
      </c>
      <c s="32">
        <v>76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38.25">
      <c r="A76" s="36" t="s">
        <v>52</v>
      </c>
      <c r="E76" s="37" t="s">
        <v>429</v>
      </c>
    </row>
    <row r="77" spans="1:5" ht="63.75">
      <c r="A77" t="s">
        <v>54</v>
      </c>
      <c r="E77" s="35" t="s">
        <v>412</v>
      </c>
    </row>
    <row r="78" spans="1:16" ht="12.75">
      <c r="A78" s="25" t="s">
        <v>45</v>
      </c>
      <c s="29" t="s">
        <v>209</v>
      </c>
      <c s="29" t="s">
        <v>430</v>
      </c>
      <c s="25" t="s">
        <v>47</v>
      </c>
      <c s="30" t="s">
        <v>431</v>
      </c>
      <c s="31" t="s">
        <v>81</v>
      </c>
      <c s="32">
        <v>76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25.5">
      <c r="A80" s="36" t="s">
        <v>52</v>
      </c>
      <c r="E80" s="37" t="s">
        <v>432</v>
      </c>
    </row>
    <row r="81" spans="1:5" ht="25.5">
      <c r="A81" t="s">
        <v>54</v>
      </c>
      <c r="E81" s="35" t="s">
        <v>405</v>
      </c>
    </row>
    <row r="82" spans="1:16" ht="12.75">
      <c r="A82" s="25" t="s">
        <v>45</v>
      </c>
      <c s="29" t="s">
        <v>216</v>
      </c>
      <c s="29" t="s">
        <v>433</v>
      </c>
      <c s="25" t="s">
        <v>47</v>
      </c>
      <c s="30" t="s">
        <v>434</v>
      </c>
      <c s="31" t="s">
        <v>384</v>
      </c>
      <c s="32">
        <v>9120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397</v>
      </c>
    </row>
    <row r="84" spans="1:5" ht="12.75">
      <c r="A84" s="36" t="s">
        <v>52</v>
      </c>
      <c r="E84" s="37" t="s">
        <v>435</v>
      </c>
    </row>
    <row r="85" spans="1:5" ht="25.5">
      <c r="A85" t="s">
        <v>54</v>
      </c>
      <c r="E85" s="35" t="s">
        <v>409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0+O8+O21+O66+O103+O124+O173+O178+O203+O232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436</v>
      </c>
      <c s="38">
        <f>0+I8+I21+I66+I103+I124+I173+I178+I203+I232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436</v>
      </c>
      <c s="6"/>
      <c s="18" t="s">
        <v>437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131</v>
      </c>
      <c s="25" t="s">
        <v>47</v>
      </c>
      <c s="30" t="s">
        <v>132</v>
      </c>
      <c s="31" t="s">
        <v>133</v>
      </c>
      <c s="32">
        <v>161.699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438</v>
      </c>
    </row>
    <row r="11" spans="1:5" ht="51">
      <c r="A11" s="36" t="s">
        <v>52</v>
      </c>
      <c r="E11" s="37" t="s">
        <v>439</v>
      </c>
    </row>
    <row r="12" spans="1:5" ht="25.5">
      <c r="A12" t="s">
        <v>54</v>
      </c>
      <c r="E12" s="35" t="s">
        <v>136</v>
      </c>
    </row>
    <row r="13" spans="1:16" ht="12.75">
      <c r="A13" s="25" t="s">
        <v>45</v>
      </c>
      <c s="29" t="s">
        <v>23</v>
      </c>
      <c s="29" t="s">
        <v>137</v>
      </c>
      <c s="25" t="s">
        <v>47</v>
      </c>
      <c s="30" t="s">
        <v>138</v>
      </c>
      <c s="31" t="s">
        <v>133</v>
      </c>
      <c s="32">
        <v>980.163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139</v>
      </c>
    </row>
    <row r="15" spans="1:5" ht="12.75">
      <c r="A15" s="36" t="s">
        <v>52</v>
      </c>
      <c r="E15" s="37" t="s">
        <v>440</v>
      </c>
    </row>
    <row r="16" spans="1:5" ht="25.5">
      <c r="A16" t="s">
        <v>54</v>
      </c>
      <c r="E16" s="35" t="s">
        <v>136</v>
      </c>
    </row>
    <row r="17" spans="1:16" ht="12.75">
      <c r="A17" s="25" t="s">
        <v>45</v>
      </c>
      <c s="29" t="s">
        <v>22</v>
      </c>
      <c s="29" t="s">
        <v>141</v>
      </c>
      <c s="25" t="s">
        <v>47</v>
      </c>
      <c s="30" t="s">
        <v>142</v>
      </c>
      <c s="31" t="s">
        <v>133</v>
      </c>
      <c s="32">
        <v>0.384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441</v>
      </c>
    </row>
    <row r="19" spans="1:5" ht="12.75">
      <c r="A19" s="36" t="s">
        <v>52</v>
      </c>
      <c r="E19" s="37" t="s">
        <v>442</v>
      </c>
    </row>
    <row r="20" spans="1:5" ht="25.5">
      <c r="A20" t="s">
        <v>54</v>
      </c>
      <c r="E20" s="35" t="s">
        <v>136</v>
      </c>
    </row>
    <row r="21" spans="1:18" ht="12.75" customHeight="1">
      <c r="A21" s="6" t="s">
        <v>43</v>
      </c>
      <c s="6"/>
      <c s="40" t="s">
        <v>29</v>
      </c>
      <c s="6"/>
      <c s="27" t="s">
        <v>149</v>
      </c>
      <c s="6"/>
      <c s="6"/>
      <c s="6"/>
      <c s="41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45</v>
      </c>
      <c s="29" t="s">
        <v>33</v>
      </c>
      <c s="29" t="s">
        <v>443</v>
      </c>
      <c s="25" t="s">
        <v>47</v>
      </c>
      <c s="30" t="s">
        <v>444</v>
      </c>
      <c s="31" t="s">
        <v>81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445</v>
      </c>
    </row>
    <row r="24" spans="1:5" ht="25.5">
      <c r="A24" s="36" t="s">
        <v>52</v>
      </c>
      <c r="E24" s="37" t="s">
        <v>446</v>
      </c>
    </row>
    <row r="25" spans="1:5" ht="114.75">
      <c r="A25" t="s">
        <v>54</v>
      </c>
      <c r="E25" s="35" t="s">
        <v>447</v>
      </c>
    </row>
    <row r="26" spans="1:16" ht="12.75">
      <c r="A26" s="25" t="s">
        <v>45</v>
      </c>
      <c s="29" t="s">
        <v>35</v>
      </c>
      <c s="29" t="s">
        <v>448</v>
      </c>
      <c s="25" t="s">
        <v>47</v>
      </c>
      <c s="30" t="s">
        <v>449</v>
      </c>
      <c s="31" t="s">
        <v>283</v>
      </c>
      <c s="32">
        <v>56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450</v>
      </c>
    </row>
    <row r="28" spans="1:5" ht="25.5">
      <c r="A28" s="36" t="s">
        <v>52</v>
      </c>
      <c r="E28" s="37" t="s">
        <v>451</v>
      </c>
    </row>
    <row r="29" spans="1:5" ht="38.25">
      <c r="A29" t="s">
        <v>54</v>
      </c>
      <c r="E29" s="35" t="s">
        <v>452</v>
      </c>
    </row>
    <row r="30" spans="1:16" ht="12.75">
      <c r="A30" s="25" t="s">
        <v>45</v>
      </c>
      <c s="29" t="s">
        <v>37</v>
      </c>
      <c s="29" t="s">
        <v>453</v>
      </c>
      <c s="25" t="s">
        <v>47</v>
      </c>
      <c s="30" t="s">
        <v>454</v>
      </c>
      <c s="31" t="s">
        <v>152</v>
      </c>
      <c s="32">
        <v>69.3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50</v>
      </c>
      <c r="E31" s="35" t="s">
        <v>455</v>
      </c>
    </row>
    <row r="32" spans="1:5" ht="38.25">
      <c r="A32" s="36" t="s">
        <v>52</v>
      </c>
      <c r="E32" s="37" t="s">
        <v>456</v>
      </c>
    </row>
    <row r="33" spans="1:5" ht="38.25">
      <c r="A33" t="s">
        <v>54</v>
      </c>
      <c r="E33" s="35" t="s">
        <v>457</v>
      </c>
    </row>
    <row r="34" spans="1:16" ht="12.75">
      <c r="A34" s="25" t="s">
        <v>45</v>
      </c>
      <c s="29" t="s">
        <v>78</v>
      </c>
      <c s="29" t="s">
        <v>458</v>
      </c>
      <c s="25" t="s">
        <v>47</v>
      </c>
      <c s="30" t="s">
        <v>459</v>
      </c>
      <c s="31" t="s">
        <v>152</v>
      </c>
      <c s="32">
        <v>20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50</v>
      </c>
      <c r="E35" s="35" t="s">
        <v>460</v>
      </c>
    </row>
    <row r="36" spans="1:5" ht="12.75">
      <c r="A36" s="36" t="s">
        <v>52</v>
      </c>
      <c r="E36" s="37" t="s">
        <v>461</v>
      </c>
    </row>
    <row r="37" spans="1:5" ht="369.75">
      <c r="A37" t="s">
        <v>54</v>
      </c>
      <c r="E37" s="35" t="s">
        <v>173</v>
      </c>
    </row>
    <row r="38" spans="1:16" ht="12.75">
      <c r="A38" s="25" t="s">
        <v>45</v>
      </c>
      <c s="29" t="s">
        <v>83</v>
      </c>
      <c s="29" t="s">
        <v>179</v>
      </c>
      <c s="25" t="s">
        <v>47</v>
      </c>
      <c s="30" t="s">
        <v>180</v>
      </c>
      <c s="31" t="s">
        <v>152</v>
      </c>
      <c s="32">
        <v>69.3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25.5">
      <c r="A39" s="34" t="s">
        <v>50</v>
      </c>
      <c r="E39" s="35" t="s">
        <v>462</v>
      </c>
    </row>
    <row r="40" spans="1:5" ht="12.75">
      <c r="A40" s="36" t="s">
        <v>52</v>
      </c>
      <c r="E40" s="37" t="s">
        <v>463</v>
      </c>
    </row>
    <row r="41" spans="1:5" ht="306">
      <c r="A41" t="s">
        <v>54</v>
      </c>
      <c r="E41" s="35" t="s">
        <v>183</v>
      </c>
    </row>
    <row r="42" spans="1:16" ht="12.75">
      <c r="A42" s="25" t="s">
        <v>45</v>
      </c>
      <c s="29" t="s">
        <v>40</v>
      </c>
      <c s="29" t="s">
        <v>188</v>
      </c>
      <c s="25" t="s">
        <v>47</v>
      </c>
      <c s="30" t="s">
        <v>175</v>
      </c>
      <c s="31" t="s">
        <v>152</v>
      </c>
      <c s="32">
        <v>4356.28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464</v>
      </c>
    </row>
    <row r="44" spans="1:5" ht="12.75">
      <c r="A44" s="36" t="s">
        <v>52</v>
      </c>
      <c r="E44" s="37" t="s">
        <v>465</v>
      </c>
    </row>
    <row r="45" spans="1:5" ht="25.5">
      <c r="A45" t="s">
        <v>54</v>
      </c>
      <c r="E45" s="35" t="s">
        <v>178</v>
      </c>
    </row>
    <row r="46" spans="1:16" ht="12.75">
      <c r="A46" s="25" t="s">
        <v>45</v>
      </c>
      <c s="29" t="s">
        <v>42</v>
      </c>
      <c s="29" t="s">
        <v>466</v>
      </c>
      <c s="25" t="s">
        <v>47</v>
      </c>
      <c s="30" t="s">
        <v>467</v>
      </c>
      <c s="31" t="s">
        <v>152</v>
      </c>
      <c s="32">
        <v>524.535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468</v>
      </c>
    </row>
    <row r="48" spans="1:5" ht="63.75">
      <c r="A48" s="36" t="s">
        <v>52</v>
      </c>
      <c r="E48" s="37" t="s">
        <v>469</v>
      </c>
    </row>
    <row r="49" spans="1:5" ht="318.75">
      <c r="A49" t="s">
        <v>54</v>
      </c>
      <c r="E49" s="35" t="s">
        <v>470</v>
      </c>
    </row>
    <row r="50" spans="1:16" ht="12.75">
      <c r="A50" s="25" t="s">
        <v>45</v>
      </c>
      <c s="29" t="s">
        <v>94</v>
      </c>
      <c s="29" t="s">
        <v>191</v>
      </c>
      <c s="25" t="s">
        <v>47</v>
      </c>
      <c s="30" t="s">
        <v>192</v>
      </c>
      <c s="31" t="s">
        <v>152</v>
      </c>
      <c s="32">
        <v>544.535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471</v>
      </c>
    </row>
    <row r="52" spans="1:5" ht="38.25">
      <c r="A52" s="36" t="s">
        <v>52</v>
      </c>
      <c r="E52" s="37" t="s">
        <v>472</v>
      </c>
    </row>
    <row r="53" spans="1:5" ht="191.25">
      <c r="A53" t="s">
        <v>54</v>
      </c>
      <c r="E53" s="35" t="s">
        <v>195</v>
      </c>
    </row>
    <row r="54" spans="1:16" ht="12.75">
      <c r="A54" s="25" t="s">
        <v>45</v>
      </c>
      <c s="29" t="s">
        <v>99</v>
      </c>
      <c s="29" t="s">
        <v>473</v>
      </c>
      <c s="25" t="s">
        <v>47</v>
      </c>
      <c s="30" t="s">
        <v>474</v>
      </c>
      <c s="31" t="s">
        <v>152</v>
      </c>
      <c s="32">
        <v>20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475</v>
      </c>
    </row>
    <row r="56" spans="1:5" ht="25.5">
      <c r="A56" s="36" t="s">
        <v>52</v>
      </c>
      <c r="E56" s="37" t="s">
        <v>476</v>
      </c>
    </row>
    <row r="57" spans="1:5" ht="267.75">
      <c r="A57" t="s">
        <v>54</v>
      </c>
      <c r="E57" s="35" t="s">
        <v>477</v>
      </c>
    </row>
    <row r="58" spans="1:16" ht="12.75">
      <c r="A58" s="25" t="s">
        <v>45</v>
      </c>
      <c s="29" t="s">
        <v>104</v>
      </c>
      <c s="29" t="s">
        <v>478</v>
      </c>
      <c s="25" t="s">
        <v>47</v>
      </c>
      <c s="30" t="s">
        <v>479</v>
      </c>
      <c s="31" t="s">
        <v>49</v>
      </c>
      <c s="32">
        <v>346.5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480</v>
      </c>
    </row>
    <row r="60" spans="1:5" ht="12.75">
      <c r="A60" s="36" t="s">
        <v>52</v>
      </c>
      <c r="E60" s="37" t="s">
        <v>481</v>
      </c>
    </row>
    <row r="61" spans="1:5" ht="38.25">
      <c r="A61" t="s">
        <v>54</v>
      </c>
      <c r="E61" s="35" t="s">
        <v>482</v>
      </c>
    </row>
    <row r="62" spans="1:16" ht="12.75">
      <c r="A62" s="25" t="s">
        <v>45</v>
      </c>
      <c s="29" t="s">
        <v>109</v>
      </c>
      <c s="29" t="s">
        <v>483</v>
      </c>
      <c s="25" t="s">
        <v>47</v>
      </c>
      <c s="30" t="s">
        <v>484</v>
      </c>
      <c s="31" t="s">
        <v>49</v>
      </c>
      <c s="32">
        <v>346.5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12.75">
      <c r="A64" s="36" t="s">
        <v>52</v>
      </c>
      <c r="E64" s="37" t="s">
        <v>485</v>
      </c>
    </row>
    <row r="65" spans="1:5" ht="25.5">
      <c r="A65" t="s">
        <v>54</v>
      </c>
      <c r="E65" s="35" t="s">
        <v>486</v>
      </c>
    </row>
    <row r="66" spans="1:18" ht="12.75" customHeight="1">
      <c r="A66" s="6" t="s">
        <v>43</v>
      </c>
      <c s="6"/>
      <c s="40" t="s">
        <v>23</v>
      </c>
      <c s="6"/>
      <c s="27" t="s">
        <v>208</v>
      </c>
      <c s="6"/>
      <c s="6"/>
      <c s="6"/>
      <c s="41">
        <f>0+Q66</f>
      </c>
      <c r="O66">
        <f>0+R66</f>
      </c>
      <c r="Q66">
        <f>0+I67+I71+I75+I79+I83+I87+I91+I95+I99</f>
      </c>
      <c>
        <f>0+O67+O71+O75+O79+O83+O87+O91+O95+O99</f>
      </c>
    </row>
    <row r="67" spans="1:16" ht="12.75">
      <c r="A67" s="25" t="s">
        <v>45</v>
      </c>
      <c s="29" t="s">
        <v>113</v>
      </c>
      <c s="29" t="s">
        <v>487</v>
      </c>
      <c s="25" t="s">
        <v>47</v>
      </c>
      <c s="30" t="s">
        <v>488</v>
      </c>
      <c s="31" t="s">
        <v>152</v>
      </c>
      <c s="32">
        <v>2.496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489</v>
      </c>
    </row>
    <row r="69" spans="1:5" ht="25.5">
      <c r="A69" s="36" t="s">
        <v>52</v>
      </c>
      <c r="E69" s="37" t="s">
        <v>490</v>
      </c>
    </row>
    <row r="70" spans="1:5" ht="51">
      <c r="A70" t="s">
        <v>54</v>
      </c>
      <c r="E70" s="35" t="s">
        <v>491</v>
      </c>
    </row>
    <row r="71" spans="1:16" ht="12.75">
      <c r="A71" s="25" t="s">
        <v>45</v>
      </c>
      <c s="29" t="s">
        <v>117</v>
      </c>
      <c s="29" t="s">
        <v>492</v>
      </c>
      <c s="25" t="s">
        <v>47</v>
      </c>
      <c s="30" t="s">
        <v>493</v>
      </c>
      <c s="31" t="s">
        <v>152</v>
      </c>
      <c s="32">
        <v>0.104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494</v>
      </c>
    </row>
    <row r="73" spans="1:5" ht="51">
      <c r="A73" s="36" t="s">
        <v>52</v>
      </c>
      <c r="E73" s="37" t="s">
        <v>495</v>
      </c>
    </row>
    <row r="74" spans="1:5" ht="51">
      <c r="A74" t="s">
        <v>54</v>
      </c>
      <c r="E74" s="35" t="s">
        <v>491</v>
      </c>
    </row>
    <row r="75" spans="1:16" ht="12.75">
      <c r="A75" s="25" t="s">
        <v>45</v>
      </c>
      <c s="29" t="s">
        <v>124</v>
      </c>
      <c s="29" t="s">
        <v>496</v>
      </c>
      <c s="25" t="s">
        <v>47</v>
      </c>
      <c s="30" t="s">
        <v>497</v>
      </c>
      <c s="31" t="s">
        <v>133</v>
      </c>
      <c s="32">
        <v>2.403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498</v>
      </c>
    </row>
    <row r="77" spans="1:5" ht="51">
      <c r="A77" s="36" t="s">
        <v>52</v>
      </c>
      <c r="E77" s="37" t="s">
        <v>499</v>
      </c>
    </row>
    <row r="78" spans="1:5" ht="38.25">
      <c r="A78" t="s">
        <v>54</v>
      </c>
      <c r="E78" s="35" t="s">
        <v>500</v>
      </c>
    </row>
    <row r="79" spans="1:16" ht="12.75">
      <c r="A79" s="25" t="s">
        <v>45</v>
      </c>
      <c s="29" t="s">
        <v>209</v>
      </c>
      <c s="29" t="s">
        <v>501</v>
      </c>
      <c s="25" t="s">
        <v>47</v>
      </c>
      <c s="30" t="s">
        <v>502</v>
      </c>
      <c s="31" t="s">
        <v>152</v>
      </c>
      <c s="32">
        <v>2.52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12.75">
      <c r="A81" s="36" t="s">
        <v>52</v>
      </c>
      <c r="E81" s="37" t="s">
        <v>503</v>
      </c>
    </row>
    <row r="82" spans="1:5" ht="25.5">
      <c r="A82" t="s">
        <v>54</v>
      </c>
      <c r="E82" s="35" t="s">
        <v>504</v>
      </c>
    </row>
    <row r="83" spans="1:16" ht="25.5">
      <c r="A83" s="25" t="s">
        <v>45</v>
      </c>
      <c s="29" t="s">
        <v>216</v>
      </c>
      <c s="29" t="s">
        <v>505</v>
      </c>
      <c s="25" t="s">
        <v>47</v>
      </c>
      <c s="30" t="s">
        <v>506</v>
      </c>
      <c s="31" t="s">
        <v>283</v>
      </c>
      <c s="32">
        <v>78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507</v>
      </c>
    </row>
    <row r="85" spans="1:5" ht="25.5">
      <c r="A85" s="36" t="s">
        <v>52</v>
      </c>
      <c r="E85" s="37" t="s">
        <v>508</v>
      </c>
    </row>
    <row r="86" spans="1:5" ht="63.75">
      <c r="A86" t="s">
        <v>54</v>
      </c>
      <c r="E86" s="35" t="s">
        <v>509</v>
      </c>
    </row>
    <row r="87" spans="1:16" ht="25.5">
      <c r="A87" s="25" t="s">
        <v>45</v>
      </c>
      <c s="29" t="s">
        <v>222</v>
      </c>
      <c s="29" t="s">
        <v>510</v>
      </c>
      <c s="25" t="s">
        <v>47</v>
      </c>
      <c s="30" t="s">
        <v>511</v>
      </c>
      <c s="31" t="s">
        <v>283</v>
      </c>
      <c s="32">
        <v>26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38.25">
      <c r="A88" s="34" t="s">
        <v>50</v>
      </c>
      <c r="E88" s="35" t="s">
        <v>512</v>
      </c>
    </row>
    <row r="89" spans="1:5" ht="38.25">
      <c r="A89" s="36" t="s">
        <v>52</v>
      </c>
      <c r="E89" s="37" t="s">
        <v>513</v>
      </c>
    </row>
    <row r="90" spans="1:5" ht="63.75">
      <c r="A90" t="s">
        <v>54</v>
      </c>
      <c r="E90" s="35" t="s">
        <v>509</v>
      </c>
    </row>
    <row r="91" spans="1:16" ht="12.75">
      <c r="A91" s="25" t="s">
        <v>45</v>
      </c>
      <c s="29" t="s">
        <v>229</v>
      </c>
      <c s="29" t="s">
        <v>514</v>
      </c>
      <c s="25" t="s">
        <v>47</v>
      </c>
      <c s="30" t="s">
        <v>515</v>
      </c>
      <c s="31" t="s">
        <v>152</v>
      </c>
      <c s="32">
        <v>26.4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25.5">
      <c r="A92" s="34" t="s">
        <v>50</v>
      </c>
      <c r="E92" s="35" t="s">
        <v>516</v>
      </c>
    </row>
    <row r="93" spans="1:5" ht="25.5">
      <c r="A93" s="36" t="s">
        <v>52</v>
      </c>
      <c r="E93" s="37" t="s">
        <v>517</v>
      </c>
    </row>
    <row r="94" spans="1:5" ht="369.75">
      <c r="A94" t="s">
        <v>54</v>
      </c>
      <c r="E94" s="35" t="s">
        <v>518</v>
      </c>
    </row>
    <row r="95" spans="1:16" ht="12.75">
      <c r="A95" s="25" t="s">
        <v>45</v>
      </c>
      <c s="29" t="s">
        <v>234</v>
      </c>
      <c s="29" t="s">
        <v>519</v>
      </c>
      <c s="25" t="s">
        <v>47</v>
      </c>
      <c s="30" t="s">
        <v>520</v>
      </c>
      <c s="31" t="s">
        <v>133</v>
      </c>
      <c s="32">
        <v>3.168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25.5">
      <c r="A97" s="36" t="s">
        <v>52</v>
      </c>
      <c r="E97" s="37" t="s">
        <v>521</v>
      </c>
    </row>
    <row r="98" spans="1:5" ht="267.75">
      <c r="A98" t="s">
        <v>54</v>
      </c>
      <c r="E98" s="35" t="s">
        <v>522</v>
      </c>
    </row>
    <row r="99" spans="1:16" ht="12.75">
      <c r="A99" s="25" t="s">
        <v>45</v>
      </c>
      <c s="29" t="s">
        <v>240</v>
      </c>
      <c s="29" t="s">
        <v>523</v>
      </c>
      <c s="25" t="s">
        <v>47</v>
      </c>
      <c s="30" t="s">
        <v>524</v>
      </c>
      <c s="31" t="s">
        <v>49</v>
      </c>
      <c s="32">
        <v>82.5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525</v>
      </c>
    </row>
    <row r="101" spans="1:5" ht="12.75">
      <c r="A101" s="36" t="s">
        <v>52</v>
      </c>
      <c r="E101" s="37" t="s">
        <v>526</v>
      </c>
    </row>
    <row r="102" spans="1:5" ht="102">
      <c r="A102" t="s">
        <v>54</v>
      </c>
      <c r="E102" s="35" t="s">
        <v>527</v>
      </c>
    </row>
    <row r="103" spans="1:18" ht="12.75" customHeight="1">
      <c r="A103" s="6" t="s">
        <v>43</v>
      </c>
      <c s="6"/>
      <c s="40" t="s">
        <v>22</v>
      </c>
      <c s="6"/>
      <c s="27" t="s">
        <v>528</v>
      </c>
      <c s="6"/>
      <c s="6"/>
      <c s="6"/>
      <c s="41">
        <f>0+Q103</f>
      </c>
      <c r="O103">
        <f>0+R103</f>
      </c>
      <c r="Q103">
        <f>0+I104+I108+I112+I116+I120</f>
      </c>
      <c>
        <f>0+O104+O108+O112+O116+O120</f>
      </c>
    </row>
    <row r="104" spans="1:16" ht="12.75">
      <c r="A104" s="25" t="s">
        <v>45</v>
      </c>
      <c s="29" t="s">
        <v>243</v>
      </c>
      <c s="29" t="s">
        <v>529</v>
      </c>
      <c s="25" t="s">
        <v>47</v>
      </c>
      <c s="30" t="s">
        <v>530</v>
      </c>
      <c s="31" t="s">
        <v>531</v>
      </c>
      <c s="32">
        <v>198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532</v>
      </c>
    </row>
    <row r="106" spans="1:5" ht="51">
      <c r="A106" s="36" t="s">
        <v>52</v>
      </c>
      <c r="E106" s="37" t="s">
        <v>533</v>
      </c>
    </row>
    <row r="107" spans="1:5" ht="25.5">
      <c r="A107" t="s">
        <v>54</v>
      </c>
      <c r="E107" s="35" t="s">
        <v>534</v>
      </c>
    </row>
    <row r="108" spans="1:16" ht="12.75">
      <c r="A108" s="25" t="s">
        <v>45</v>
      </c>
      <c s="29" t="s">
        <v>249</v>
      </c>
      <c s="29" t="s">
        <v>535</v>
      </c>
      <c s="25" t="s">
        <v>47</v>
      </c>
      <c s="30" t="s">
        <v>536</v>
      </c>
      <c s="31" t="s">
        <v>152</v>
      </c>
      <c s="32">
        <v>11.187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537</v>
      </c>
    </row>
    <row r="110" spans="1:5" ht="51">
      <c r="A110" s="36" t="s">
        <v>52</v>
      </c>
      <c r="E110" s="37" t="s">
        <v>538</v>
      </c>
    </row>
    <row r="111" spans="1:5" ht="382.5">
      <c r="A111" t="s">
        <v>54</v>
      </c>
      <c r="E111" s="35" t="s">
        <v>539</v>
      </c>
    </row>
    <row r="112" spans="1:16" ht="12.75">
      <c r="A112" s="25" t="s">
        <v>45</v>
      </c>
      <c s="29" t="s">
        <v>252</v>
      </c>
      <c s="29" t="s">
        <v>540</v>
      </c>
      <c s="25" t="s">
        <v>47</v>
      </c>
      <c s="30" t="s">
        <v>541</v>
      </c>
      <c s="31" t="s">
        <v>133</v>
      </c>
      <c s="32">
        <v>2.014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47</v>
      </c>
    </row>
    <row r="114" spans="1:5" ht="25.5">
      <c r="A114" s="36" t="s">
        <v>52</v>
      </c>
      <c r="E114" s="37" t="s">
        <v>542</v>
      </c>
    </row>
    <row r="115" spans="1:5" ht="242.25">
      <c r="A115" t="s">
        <v>54</v>
      </c>
      <c r="E115" s="35" t="s">
        <v>543</v>
      </c>
    </row>
    <row r="116" spans="1:16" ht="12.75">
      <c r="A116" s="25" t="s">
        <v>45</v>
      </c>
      <c s="29" t="s">
        <v>258</v>
      </c>
      <c s="29" t="s">
        <v>544</v>
      </c>
      <c s="25" t="s">
        <v>47</v>
      </c>
      <c s="30" t="s">
        <v>545</v>
      </c>
      <c s="31" t="s">
        <v>152</v>
      </c>
      <c s="32">
        <v>28.198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50</v>
      </c>
      <c r="E117" s="35" t="s">
        <v>546</v>
      </c>
    </row>
    <row r="118" spans="1:5" ht="51">
      <c r="A118" s="36" t="s">
        <v>52</v>
      </c>
      <c r="E118" s="37" t="s">
        <v>547</v>
      </c>
    </row>
    <row r="119" spans="1:5" ht="369.75">
      <c r="A119" t="s">
        <v>54</v>
      </c>
      <c r="E119" s="35" t="s">
        <v>221</v>
      </c>
    </row>
    <row r="120" spans="1:16" ht="12.75">
      <c r="A120" s="25" t="s">
        <v>45</v>
      </c>
      <c s="29" t="s">
        <v>263</v>
      </c>
      <c s="29" t="s">
        <v>548</v>
      </c>
      <c s="25" t="s">
        <v>47</v>
      </c>
      <c s="30" t="s">
        <v>549</v>
      </c>
      <c s="31" t="s">
        <v>133</v>
      </c>
      <c s="32">
        <v>5.64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47</v>
      </c>
    </row>
    <row r="122" spans="1:5" ht="25.5">
      <c r="A122" s="36" t="s">
        <v>52</v>
      </c>
      <c r="E122" s="37" t="s">
        <v>550</v>
      </c>
    </row>
    <row r="123" spans="1:5" ht="267.75">
      <c r="A123" t="s">
        <v>54</v>
      </c>
      <c r="E123" s="35" t="s">
        <v>522</v>
      </c>
    </row>
    <row r="124" spans="1:18" ht="12.75" customHeight="1">
      <c r="A124" s="6" t="s">
        <v>43</v>
      </c>
      <c s="6"/>
      <c s="40" t="s">
        <v>33</v>
      </c>
      <c s="6"/>
      <c s="27" t="s">
        <v>215</v>
      </c>
      <c s="6"/>
      <c s="6"/>
      <c s="6"/>
      <c s="41">
        <f>0+Q124</f>
      </c>
      <c r="O124">
        <f>0+R124</f>
      </c>
      <c r="Q124">
        <f>0+I125+I129+I133+I137+I141+I145+I149+I153+I157+I161+I165+I169</f>
      </c>
      <c>
        <f>0+O125+O129+O133+O137+O141+O145+O149+O153+O157+O161+O165+O169</f>
      </c>
    </row>
    <row r="125" spans="1:16" ht="12.75">
      <c r="A125" s="25" t="s">
        <v>45</v>
      </c>
      <c s="29" t="s">
        <v>269</v>
      </c>
      <c s="29" t="s">
        <v>551</v>
      </c>
      <c s="25" t="s">
        <v>47</v>
      </c>
      <c s="30" t="s">
        <v>552</v>
      </c>
      <c s="31" t="s">
        <v>152</v>
      </c>
      <c s="32">
        <v>8.112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25.5">
      <c r="A126" s="34" t="s">
        <v>50</v>
      </c>
      <c r="E126" s="35" t="s">
        <v>553</v>
      </c>
    </row>
    <row r="127" spans="1:5" ht="12.75">
      <c r="A127" s="36" t="s">
        <v>52</v>
      </c>
      <c r="E127" s="37" t="s">
        <v>554</v>
      </c>
    </row>
    <row r="128" spans="1:5" ht="369.75">
      <c r="A128" t="s">
        <v>54</v>
      </c>
      <c r="E128" s="35" t="s">
        <v>221</v>
      </c>
    </row>
    <row r="129" spans="1:16" ht="12.75">
      <c r="A129" s="25" t="s">
        <v>45</v>
      </c>
      <c s="29" t="s">
        <v>274</v>
      </c>
      <c s="29" t="s">
        <v>555</v>
      </c>
      <c s="25" t="s">
        <v>47</v>
      </c>
      <c s="30" t="s">
        <v>556</v>
      </c>
      <c s="31" t="s">
        <v>152</v>
      </c>
      <c s="32">
        <v>38.352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25.5">
      <c r="A130" s="34" t="s">
        <v>50</v>
      </c>
      <c r="E130" s="35" t="s">
        <v>557</v>
      </c>
    </row>
    <row r="131" spans="1:5" ht="51">
      <c r="A131" s="36" t="s">
        <v>52</v>
      </c>
      <c r="E131" s="37" t="s">
        <v>558</v>
      </c>
    </row>
    <row r="132" spans="1:5" ht="369.75">
      <c r="A132" t="s">
        <v>54</v>
      </c>
      <c r="E132" s="35" t="s">
        <v>221</v>
      </c>
    </row>
    <row r="133" spans="1:16" ht="12.75">
      <c r="A133" s="25" t="s">
        <v>45</v>
      </c>
      <c s="29" t="s">
        <v>280</v>
      </c>
      <c s="29" t="s">
        <v>559</v>
      </c>
      <c s="25" t="s">
        <v>47</v>
      </c>
      <c s="30" t="s">
        <v>560</v>
      </c>
      <c s="31" t="s">
        <v>133</v>
      </c>
      <c s="32">
        <v>8.437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47</v>
      </c>
    </row>
    <row r="135" spans="1:5" ht="25.5">
      <c r="A135" s="36" t="s">
        <v>52</v>
      </c>
      <c r="E135" s="37" t="s">
        <v>561</v>
      </c>
    </row>
    <row r="136" spans="1:5" ht="267.75">
      <c r="A136" t="s">
        <v>54</v>
      </c>
      <c r="E136" s="35" t="s">
        <v>562</v>
      </c>
    </row>
    <row r="137" spans="1:16" ht="12.75">
      <c r="A137" s="25" t="s">
        <v>45</v>
      </c>
      <c s="29" t="s">
        <v>287</v>
      </c>
      <c s="29" t="s">
        <v>217</v>
      </c>
      <c s="25" t="s">
        <v>47</v>
      </c>
      <c s="30" t="s">
        <v>218</v>
      </c>
      <c s="31" t="s">
        <v>152</v>
      </c>
      <c s="32">
        <v>7.995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563</v>
      </c>
    </row>
    <row r="139" spans="1:5" ht="12.75">
      <c r="A139" s="36" t="s">
        <v>52</v>
      </c>
      <c r="E139" s="37" t="s">
        <v>564</v>
      </c>
    </row>
    <row r="140" spans="1:5" ht="369.75">
      <c r="A140" t="s">
        <v>54</v>
      </c>
      <c r="E140" s="35" t="s">
        <v>221</v>
      </c>
    </row>
    <row r="141" spans="1:16" ht="12.75">
      <c r="A141" s="25" t="s">
        <v>45</v>
      </c>
      <c s="29" t="s">
        <v>293</v>
      </c>
      <c s="29" t="s">
        <v>565</v>
      </c>
      <c s="25" t="s">
        <v>47</v>
      </c>
      <c s="30" t="s">
        <v>566</v>
      </c>
      <c s="31" t="s">
        <v>152</v>
      </c>
      <c s="32">
        <v>7.207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25.5">
      <c r="A142" s="34" t="s">
        <v>50</v>
      </c>
      <c r="E142" s="35" t="s">
        <v>567</v>
      </c>
    </row>
    <row r="143" spans="1:5" ht="63.75">
      <c r="A143" s="36" t="s">
        <v>52</v>
      </c>
      <c r="E143" s="37" t="s">
        <v>568</v>
      </c>
    </row>
    <row r="144" spans="1:5" ht="369.75">
      <c r="A144" t="s">
        <v>54</v>
      </c>
      <c r="E144" s="35" t="s">
        <v>221</v>
      </c>
    </row>
    <row r="145" spans="1:16" ht="12.75">
      <c r="A145" s="25" t="s">
        <v>45</v>
      </c>
      <c s="29" t="s">
        <v>299</v>
      </c>
      <c s="29" t="s">
        <v>569</v>
      </c>
      <c s="25" t="s">
        <v>47</v>
      </c>
      <c s="30" t="s">
        <v>570</v>
      </c>
      <c s="31" t="s">
        <v>152</v>
      </c>
      <c s="32">
        <v>30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51">
      <c r="A146" s="34" t="s">
        <v>50</v>
      </c>
      <c r="E146" s="35" t="s">
        <v>571</v>
      </c>
    </row>
    <row r="147" spans="1:5" ht="12.75">
      <c r="A147" s="36" t="s">
        <v>52</v>
      </c>
      <c r="E147" s="37" t="s">
        <v>572</v>
      </c>
    </row>
    <row r="148" spans="1:5" ht="38.25">
      <c r="A148" t="s">
        <v>54</v>
      </c>
      <c r="E148" s="35" t="s">
        <v>227</v>
      </c>
    </row>
    <row r="149" spans="1:16" ht="12.75">
      <c r="A149" s="25" t="s">
        <v>45</v>
      </c>
      <c s="29" t="s">
        <v>305</v>
      </c>
      <c s="29" t="s">
        <v>573</v>
      </c>
      <c s="25" t="s">
        <v>47</v>
      </c>
      <c s="30" t="s">
        <v>574</v>
      </c>
      <c s="31" t="s">
        <v>152</v>
      </c>
      <c s="32">
        <v>291.589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575</v>
      </c>
    </row>
    <row r="151" spans="1:5" ht="63.75">
      <c r="A151" s="36" t="s">
        <v>52</v>
      </c>
      <c r="E151" s="37" t="s">
        <v>576</v>
      </c>
    </row>
    <row r="152" spans="1:5" ht="38.25">
      <c r="A152" t="s">
        <v>54</v>
      </c>
      <c r="E152" s="35" t="s">
        <v>227</v>
      </c>
    </row>
    <row r="153" spans="1:16" ht="12.75">
      <c r="A153" s="25" t="s">
        <v>45</v>
      </c>
      <c s="29" t="s">
        <v>311</v>
      </c>
      <c s="29" t="s">
        <v>577</v>
      </c>
      <c s="25" t="s">
        <v>47</v>
      </c>
      <c s="30" t="s">
        <v>578</v>
      </c>
      <c s="31" t="s">
        <v>152</v>
      </c>
      <c s="32">
        <v>29.707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579</v>
      </c>
    </row>
    <row r="155" spans="1:5" ht="127.5">
      <c r="A155" s="36" t="s">
        <v>52</v>
      </c>
      <c r="E155" s="37" t="s">
        <v>580</v>
      </c>
    </row>
    <row r="156" spans="1:5" ht="38.25">
      <c r="A156" t="s">
        <v>54</v>
      </c>
      <c r="E156" s="35" t="s">
        <v>227</v>
      </c>
    </row>
    <row r="157" spans="1:16" ht="12.75">
      <c r="A157" s="25" t="s">
        <v>45</v>
      </c>
      <c s="29" t="s">
        <v>317</v>
      </c>
      <c s="29" t="s">
        <v>581</v>
      </c>
      <c s="25" t="s">
        <v>47</v>
      </c>
      <c s="30" t="s">
        <v>582</v>
      </c>
      <c s="31" t="s">
        <v>152</v>
      </c>
      <c s="32">
        <v>76.84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583</v>
      </c>
    </row>
    <row r="159" spans="1:5" ht="25.5">
      <c r="A159" s="36" t="s">
        <v>52</v>
      </c>
      <c r="E159" s="37" t="s">
        <v>584</v>
      </c>
    </row>
    <row r="160" spans="1:5" ht="38.25">
      <c r="A160" t="s">
        <v>54</v>
      </c>
      <c r="E160" s="35" t="s">
        <v>585</v>
      </c>
    </row>
    <row r="161" spans="1:16" ht="12.75">
      <c r="A161" s="25" t="s">
        <v>45</v>
      </c>
      <c s="29" t="s">
        <v>323</v>
      </c>
      <c s="29" t="s">
        <v>586</v>
      </c>
      <c s="25" t="s">
        <v>47</v>
      </c>
      <c s="30" t="s">
        <v>587</v>
      </c>
      <c s="31" t="s">
        <v>152</v>
      </c>
      <c s="32">
        <v>25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25.5">
      <c r="A162" s="34" t="s">
        <v>50</v>
      </c>
      <c r="E162" s="35" t="s">
        <v>588</v>
      </c>
    </row>
    <row r="163" spans="1:5" ht="38.25">
      <c r="A163" s="36" t="s">
        <v>52</v>
      </c>
      <c r="E163" s="37" t="s">
        <v>589</v>
      </c>
    </row>
    <row r="164" spans="1:5" ht="51">
      <c r="A164" t="s">
        <v>54</v>
      </c>
      <c r="E164" s="35" t="s">
        <v>590</v>
      </c>
    </row>
    <row r="165" spans="1:16" ht="12.75">
      <c r="A165" s="25" t="s">
        <v>45</v>
      </c>
      <c s="29" t="s">
        <v>591</v>
      </c>
      <c s="29" t="s">
        <v>592</v>
      </c>
      <c s="25" t="s">
        <v>47</v>
      </c>
      <c s="30" t="s">
        <v>593</v>
      </c>
      <c s="31" t="s">
        <v>152</v>
      </c>
      <c s="32">
        <v>14.413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38.25">
      <c r="A166" s="34" t="s">
        <v>50</v>
      </c>
      <c r="E166" s="35" t="s">
        <v>594</v>
      </c>
    </row>
    <row r="167" spans="1:5" ht="63.75">
      <c r="A167" s="36" t="s">
        <v>52</v>
      </c>
      <c r="E167" s="37" t="s">
        <v>595</v>
      </c>
    </row>
    <row r="168" spans="1:5" ht="102">
      <c r="A168" t="s">
        <v>54</v>
      </c>
      <c r="E168" s="35" t="s">
        <v>596</v>
      </c>
    </row>
    <row r="169" spans="1:16" ht="12.75">
      <c r="A169" s="25" t="s">
        <v>45</v>
      </c>
      <c s="29" t="s">
        <v>597</v>
      </c>
      <c s="29" t="s">
        <v>598</v>
      </c>
      <c s="25" t="s">
        <v>47</v>
      </c>
      <c s="30" t="s">
        <v>599</v>
      </c>
      <c s="31" t="s">
        <v>152</v>
      </c>
      <c s="32">
        <v>9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600</v>
      </c>
    </row>
    <row r="171" spans="1:5" ht="12.75">
      <c r="A171" s="36" t="s">
        <v>52</v>
      </c>
      <c r="E171" s="37" t="s">
        <v>601</v>
      </c>
    </row>
    <row r="172" spans="1:5" ht="357">
      <c r="A172" t="s">
        <v>54</v>
      </c>
      <c r="E172" s="35" t="s">
        <v>602</v>
      </c>
    </row>
    <row r="173" spans="1:18" ht="12.75" customHeight="1">
      <c r="A173" s="6" t="s">
        <v>43</v>
      </c>
      <c s="6"/>
      <c s="40" t="s">
        <v>35</v>
      </c>
      <c s="6"/>
      <c s="27" t="s">
        <v>228</v>
      </c>
      <c s="6"/>
      <c s="6"/>
      <c s="6"/>
      <c s="41">
        <f>0+Q173</f>
      </c>
      <c r="O173">
        <f>0+R173</f>
      </c>
      <c r="Q173">
        <f>0+I174</f>
      </c>
      <c>
        <f>0+O174</f>
      </c>
    </row>
    <row r="174" spans="1:16" ht="12.75">
      <c r="A174" s="25" t="s">
        <v>45</v>
      </c>
      <c s="29" t="s">
        <v>603</v>
      </c>
      <c s="29" t="s">
        <v>604</v>
      </c>
      <c s="25" t="s">
        <v>47</v>
      </c>
      <c s="30" t="s">
        <v>605</v>
      </c>
      <c s="31" t="s">
        <v>49</v>
      </c>
      <c s="32">
        <v>59.15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47</v>
      </c>
    </row>
    <row r="176" spans="1:5" ht="12.75">
      <c r="A176" s="36" t="s">
        <v>52</v>
      </c>
      <c r="E176" s="37" t="s">
        <v>606</v>
      </c>
    </row>
    <row r="177" spans="1:5" ht="140.25">
      <c r="A177" t="s">
        <v>54</v>
      </c>
      <c r="E177" s="35" t="s">
        <v>268</v>
      </c>
    </row>
    <row r="178" spans="1:18" ht="12.75" customHeight="1">
      <c r="A178" s="6" t="s">
        <v>43</v>
      </c>
      <c s="6"/>
      <c s="40" t="s">
        <v>78</v>
      </c>
      <c s="6"/>
      <c s="27" t="s">
        <v>607</v>
      </c>
      <c s="6"/>
      <c s="6"/>
      <c s="6"/>
      <c s="41">
        <f>0+Q178</f>
      </c>
      <c r="O178">
        <f>0+R178</f>
      </c>
      <c r="Q178">
        <f>0+I179+I183+I187+I191+I195+I199</f>
      </c>
      <c>
        <f>0+O179+O183+O187+O191+O195+O199</f>
      </c>
    </row>
    <row r="179" spans="1:16" ht="25.5">
      <c r="A179" s="25" t="s">
        <v>45</v>
      </c>
      <c s="29" t="s">
        <v>608</v>
      </c>
      <c s="29" t="s">
        <v>609</v>
      </c>
      <c s="25" t="s">
        <v>47</v>
      </c>
      <c s="30" t="s">
        <v>610</v>
      </c>
      <c s="31" t="s">
        <v>49</v>
      </c>
      <c s="32">
        <v>54.5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47</v>
      </c>
    </row>
    <row r="181" spans="1:5" ht="38.25">
      <c r="A181" s="36" t="s">
        <v>52</v>
      </c>
      <c r="E181" s="37" t="s">
        <v>611</v>
      </c>
    </row>
    <row r="182" spans="1:5" ht="191.25">
      <c r="A182" t="s">
        <v>54</v>
      </c>
      <c r="E182" s="35" t="s">
        <v>612</v>
      </c>
    </row>
    <row r="183" spans="1:16" ht="25.5">
      <c r="A183" s="25" t="s">
        <v>45</v>
      </c>
      <c s="29" t="s">
        <v>613</v>
      </c>
      <c s="29" t="s">
        <v>614</v>
      </c>
      <c s="25" t="s">
        <v>47</v>
      </c>
      <c s="30" t="s">
        <v>615</v>
      </c>
      <c s="31" t="s">
        <v>49</v>
      </c>
      <c s="32">
        <v>98.55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47</v>
      </c>
    </row>
    <row r="185" spans="1:5" ht="38.25">
      <c r="A185" s="36" t="s">
        <v>52</v>
      </c>
      <c r="E185" s="37" t="s">
        <v>616</v>
      </c>
    </row>
    <row r="186" spans="1:5" ht="204">
      <c r="A186" t="s">
        <v>54</v>
      </c>
      <c r="E186" s="35" t="s">
        <v>617</v>
      </c>
    </row>
    <row r="187" spans="1:16" ht="12.75">
      <c r="A187" s="25" t="s">
        <v>45</v>
      </c>
      <c s="29" t="s">
        <v>618</v>
      </c>
      <c s="29" t="s">
        <v>619</v>
      </c>
      <c s="25" t="s">
        <v>47</v>
      </c>
      <c s="30" t="s">
        <v>620</v>
      </c>
      <c s="31" t="s">
        <v>49</v>
      </c>
      <c s="32">
        <v>34.375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50</v>
      </c>
      <c r="E188" s="35" t="s">
        <v>621</v>
      </c>
    </row>
    <row r="189" spans="1:5" ht="38.25">
      <c r="A189" s="36" t="s">
        <v>52</v>
      </c>
      <c r="E189" s="37" t="s">
        <v>622</v>
      </c>
    </row>
    <row r="190" spans="1:5" ht="38.25">
      <c r="A190" t="s">
        <v>54</v>
      </c>
      <c r="E190" s="35" t="s">
        <v>623</v>
      </c>
    </row>
    <row r="191" spans="1:16" ht="12.75">
      <c r="A191" s="25" t="s">
        <v>45</v>
      </c>
      <c s="29" t="s">
        <v>624</v>
      </c>
      <c s="29" t="s">
        <v>625</v>
      </c>
      <c s="25" t="s">
        <v>47</v>
      </c>
      <c s="30" t="s">
        <v>626</v>
      </c>
      <c s="31" t="s">
        <v>49</v>
      </c>
      <c s="32">
        <v>220.1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627</v>
      </c>
    </row>
    <row r="193" spans="1:5" ht="51">
      <c r="A193" s="36" t="s">
        <v>52</v>
      </c>
      <c r="E193" s="37" t="s">
        <v>628</v>
      </c>
    </row>
    <row r="194" spans="1:5" ht="38.25">
      <c r="A194" t="s">
        <v>54</v>
      </c>
      <c r="E194" s="35" t="s">
        <v>623</v>
      </c>
    </row>
    <row r="195" spans="1:16" ht="12.75">
      <c r="A195" s="25" t="s">
        <v>45</v>
      </c>
      <c s="29" t="s">
        <v>629</v>
      </c>
      <c s="29" t="s">
        <v>630</v>
      </c>
      <c s="25" t="s">
        <v>47</v>
      </c>
      <c s="30" t="s">
        <v>631</v>
      </c>
      <c s="31" t="s">
        <v>49</v>
      </c>
      <c s="32">
        <v>8.4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50</v>
      </c>
      <c r="E196" s="35" t="s">
        <v>632</v>
      </c>
    </row>
    <row r="197" spans="1:5" ht="12.75">
      <c r="A197" s="36" t="s">
        <v>52</v>
      </c>
      <c r="E197" s="37" t="s">
        <v>633</v>
      </c>
    </row>
    <row r="198" spans="1:5" ht="51">
      <c r="A198" t="s">
        <v>54</v>
      </c>
      <c r="E198" s="35" t="s">
        <v>634</v>
      </c>
    </row>
    <row r="199" spans="1:16" ht="12.75">
      <c r="A199" s="25" t="s">
        <v>45</v>
      </c>
      <c s="29" t="s">
        <v>635</v>
      </c>
      <c s="29" t="s">
        <v>636</v>
      </c>
      <c s="25" t="s">
        <v>47</v>
      </c>
      <c s="30" t="s">
        <v>637</v>
      </c>
      <c s="31" t="s">
        <v>49</v>
      </c>
      <c s="32">
        <v>60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50</v>
      </c>
      <c r="E200" s="35" t="s">
        <v>638</v>
      </c>
    </row>
    <row r="201" spans="1:5" ht="38.25">
      <c r="A201" s="36" t="s">
        <v>52</v>
      </c>
      <c r="E201" s="37" t="s">
        <v>639</v>
      </c>
    </row>
    <row r="202" spans="1:5" ht="51">
      <c r="A202" t="s">
        <v>54</v>
      </c>
      <c r="E202" s="35" t="s">
        <v>634</v>
      </c>
    </row>
    <row r="203" spans="1:18" ht="12.75" customHeight="1">
      <c r="A203" s="6" t="s">
        <v>43</v>
      </c>
      <c s="6"/>
      <c s="40" t="s">
        <v>83</v>
      </c>
      <c s="6"/>
      <c s="27" t="s">
        <v>279</v>
      </c>
      <c s="6"/>
      <c s="6"/>
      <c s="6"/>
      <c s="41">
        <f>0+Q203</f>
      </c>
      <c r="O203">
        <f>0+R203</f>
      </c>
      <c r="Q203">
        <f>0+I204+I208+I212+I216+I220+I224+I228</f>
      </c>
      <c>
        <f>0+O204+O208+O212+O216+O220+O224+O228</f>
      </c>
    </row>
    <row r="204" spans="1:16" ht="12.75">
      <c r="A204" s="25" t="s">
        <v>45</v>
      </c>
      <c s="29" t="s">
        <v>640</v>
      </c>
      <c s="29" t="s">
        <v>641</v>
      </c>
      <c s="25" t="s">
        <v>47</v>
      </c>
      <c s="30" t="s">
        <v>642</v>
      </c>
      <c s="31" t="s">
        <v>283</v>
      </c>
      <c s="32">
        <v>12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25.5">
      <c r="A205" s="34" t="s">
        <v>50</v>
      </c>
      <c r="E205" s="35" t="s">
        <v>643</v>
      </c>
    </row>
    <row r="206" spans="1:5" ht="12.75">
      <c r="A206" s="36" t="s">
        <v>52</v>
      </c>
      <c r="E206" s="37" t="s">
        <v>644</v>
      </c>
    </row>
    <row r="207" spans="1:5" ht="255">
      <c r="A207" t="s">
        <v>54</v>
      </c>
      <c r="E207" s="35" t="s">
        <v>286</v>
      </c>
    </row>
    <row r="208" spans="1:16" ht="12.75">
      <c r="A208" s="25" t="s">
        <v>45</v>
      </c>
      <c s="29" t="s">
        <v>645</v>
      </c>
      <c s="29" t="s">
        <v>281</v>
      </c>
      <c s="25" t="s">
        <v>47</v>
      </c>
      <c s="30" t="s">
        <v>282</v>
      </c>
      <c s="31" t="s">
        <v>283</v>
      </c>
      <c s="32">
        <v>6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646</v>
      </c>
    </row>
    <row r="210" spans="1:5" ht="12.75">
      <c r="A210" s="36" t="s">
        <v>52</v>
      </c>
      <c r="E210" s="37" t="s">
        <v>647</v>
      </c>
    </row>
    <row r="211" spans="1:5" ht="255">
      <c r="A211" t="s">
        <v>54</v>
      </c>
      <c r="E211" s="35" t="s">
        <v>286</v>
      </c>
    </row>
    <row r="212" spans="1:16" ht="12.75">
      <c r="A212" s="25" t="s">
        <v>45</v>
      </c>
      <c s="29" t="s">
        <v>648</v>
      </c>
      <c s="29" t="s">
        <v>288</v>
      </c>
      <c s="25" t="s">
        <v>47</v>
      </c>
      <c s="30" t="s">
        <v>289</v>
      </c>
      <c s="31" t="s">
        <v>283</v>
      </c>
      <c s="32">
        <v>22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649</v>
      </c>
    </row>
    <row r="214" spans="1:5" ht="12.75">
      <c r="A214" s="36" t="s">
        <v>52</v>
      </c>
      <c r="E214" s="37" t="s">
        <v>650</v>
      </c>
    </row>
    <row r="215" spans="1:5" ht="242.25">
      <c r="A215" t="s">
        <v>54</v>
      </c>
      <c r="E215" s="35" t="s">
        <v>292</v>
      </c>
    </row>
    <row r="216" spans="1:16" ht="12.75">
      <c r="A216" s="25" t="s">
        <v>45</v>
      </c>
      <c s="29" t="s">
        <v>651</v>
      </c>
      <c s="29" t="s">
        <v>652</v>
      </c>
      <c s="25" t="s">
        <v>47</v>
      </c>
      <c s="30" t="s">
        <v>653</v>
      </c>
      <c s="31" t="s">
        <v>283</v>
      </c>
      <c s="32">
        <v>59.5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654</v>
      </c>
    </row>
    <row r="218" spans="1:5" ht="51">
      <c r="A218" s="36" t="s">
        <v>52</v>
      </c>
      <c r="E218" s="37" t="s">
        <v>655</v>
      </c>
    </row>
    <row r="219" spans="1:5" ht="242.25">
      <c r="A219" t="s">
        <v>54</v>
      </c>
      <c r="E219" s="35" t="s">
        <v>298</v>
      </c>
    </row>
    <row r="220" spans="1:16" ht="12.75">
      <c r="A220" s="25" t="s">
        <v>45</v>
      </c>
      <c s="29" t="s">
        <v>656</v>
      </c>
      <c s="29" t="s">
        <v>657</v>
      </c>
      <c s="25" t="s">
        <v>47</v>
      </c>
      <c s="30" t="s">
        <v>658</v>
      </c>
      <c s="31" t="s">
        <v>283</v>
      </c>
      <c s="32">
        <v>2.6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25.5">
      <c r="A221" s="34" t="s">
        <v>50</v>
      </c>
      <c r="E221" s="35" t="s">
        <v>659</v>
      </c>
    </row>
    <row r="222" spans="1:5" ht="12.75">
      <c r="A222" s="36" t="s">
        <v>52</v>
      </c>
      <c r="E222" s="37" t="s">
        <v>660</v>
      </c>
    </row>
    <row r="223" spans="1:5" ht="242.25">
      <c r="A223" t="s">
        <v>54</v>
      </c>
      <c r="E223" s="35" t="s">
        <v>298</v>
      </c>
    </row>
    <row r="224" spans="1:16" ht="12.75">
      <c r="A224" s="25" t="s">
        <v>45</v>
      </c>
      <c s="29" t="s">
        <v>661</v>
      </c>
      <c s="29" t="s">
        <v>294</v>
      </c>
      <c s="25" t="s">
        <v>47</v>
      </c>
      <c s="30" t="s">
        <v>295</v>
      </c>
      <c s="31" t="s">
        <v>283</v>
      </c>
      <c s="32">
        <v>1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662</v>
      </c>
    </row>
    <row r="226" spans="1:5" ht="12.75">
      <c r="A226" s="36" t="s">
        <v>52</v>
      </c>
      <c r="E226" s="37" t="s">
        <v>663</v>
      </c>
    </row>
    <row r="227" spans="1:5" ht="242.25">
      <c r="A227" t="s">
        <v>54</v>
      </c>
      <c r="E227" s="35" t="s">
        <v>298</v>
      </c>
    </row>
    <row r="228" spans="1:16" ht="12.75">
      <c r="A228" s="25" t="s">
        <v>45</v>
      </c>
      <c s="29" t="s">
        <v>664</v>
      </c>
      <c s="29" t="s">
        <v>300</v>
      </c>
      <c s="25" t="s">
        <v>47</v>
      </c>
      <c s="30" t="s">
        <v>301</v>
      </c>
      <c s="31" t="s">
        <v>81</v>
      </c>
      <c s="32">
        <v>2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302</v>
      </c>
    </row>
    <row r="230" spans="1:5" ht="12.75">
      <c r="A230" s="36" t="s">
        <v>52</v>
      </c>
      <c r="E230" s="37" t="s">
        <v>401</v>
      </c>
    </row>
    <row r="231" spans="1:5" ht="153">
      <c r="A231" t="s">
        <v>54</v>
      </c>
      <c r="E231" s="35" t="s">
        <v>303</v>
      </c>
    </row>
    <row r="232" spans="1:18" ht="12.75" customHeight="1">
      <c r="A232" s="6" t="s">
        <v>43</v>
      </c>
      <c s="6"/>
      <c s="40" t="s">
        <v>40</v>
      </c>
      <c s="6"/>
      <c s="27" t="s">
        <v>304</v>
      </c>
      <c s="6"/>
      <c s="6"/>
      <c s="6"/>
      <c s="41">
        <f>0+Q232</f>
      </c>
      <c r="O232">
        <f>0+R232</f>
      </c>
      <c r="Q232">
        <f>0+I233+I237+I241+I245+I249+I253+I257+I261+I265+I269+I273+I277+I281+I285+I289</f>
      </c>
      <c>
        <f>0+O233+O237+O241+O245+O249+O253+O257+O261+O265+O269+O273+O277+O281+O285+O289</f>
      </c>
    </row>
    <row r="233" spans="1:16" ht="12.75">
      <c r="A233" s="25" t="s">
        <v>45</v>
      </c>
      <c s="29" t="s">
        <v>665</v>
      </c>
      <c s="29" t="s">
        <v>666</v>
      </c>
      <c s="25" t="s">
        <v>47</v>
      </c>
      <c s="30" t="s">
        <v>667</v>
      </c>
      <c s="31" t="s">
        <v>283</v>
      </c>
      <c s="32">
        <v>16.2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38.25">
      <c r="A234" s="34" t="s">
        <v>50</v>
      </c>
      <c r="E234" s="35" t="s">
        <v>668</v>
      </c>
    </row>
    <row r="235" spans="1:5" ht="12.75">
      <c r="A235" s="36" t="s">
        <v>52</v>
      </c>
      <c r="E235" s="37" t="s">
        <v>669</v>
      </c>
    </row>
    <row r="236" spans="1:5" ht="38.25">
      <c r="A236" t="s">
        <v>54</v>
      </c>
      <c r="E236" s="35" t="s">
        <v>670</v>
      </c>
    </row>
    <row r="237" spans="1:16" ht="12.75">
      <c r="A237" s="25" t="s">
        <v>45</v>
      </c>
      <c s="29" t="s">
        <v>671</v>
      </c>
      <c s="29" t="s">
        <v>672</v>
      </c>
      <c s="25" t="s">
        <v>47</v>
      </c>
      <c s="30" t="s">
        <v>673</v>
      </c>
      <c s="31" t="s">
        <v>283</v>
      </c>
      <c s="32">
        <v>25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38.25">
      <c r="A238" s="34" t="s">
        <v>50</v>
      </c>
      <c r="E238" s="35" t="s">
        <v>674</v>
      </c>
    </row>
    <row r="239" spans="1:5" ht="12.75">
      <c r="A239" s="36" t="s">
        <v>52</v>
      </c>
      <c r="E239" s="37" t="s">
        <v>675</v>
      </c>
    </row>
    <row r="240" spans="1:5" ht="63.75">
      <c r="A240" t="s">
        <v>54</v>
      </c>
      <c r="E240" s="35" t="s">
        <v>676</v>
      </c>
    </row>
    <row r="241" spans="1:16" ht="12.75">
      <c r="A241" s="25" t="s">
        <v>45</v>
      </c>
      <c s="29" t="s">
        <v>677</v>
      </c>
      <c s="29" t="s">
        <v>678</v>
      </c>
      <c s="25" t="s">
        <v>47</v>
      </c>
      <c s="30" t="s">
        <v>679</v>
      </c>
      <c s="31" t="s">
        <v>81</v>
      </c>
      <c s="32">
        <v>2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25.5">
      <c r="A242" s="34" t="s">
        <v>50</v>
      </c>
      <c r="E242" s="35" t="s">
        <v>680</v>
      </c>
    </row>
    <row r="243" spans="1:5" ht="12.75">
      <c r="A243" s="36" t="s">
        <v>52</v>
      </c>
      <c r="E243" s="37" t="s">
        <v>47</v>
      </c>
    </row>
    <row r="244" spans="1:5" ht="25.5">
      <c r="A244" t="s">
        <v>54</v>
      </c>
      <c r="E244" s="35" t="s">
        <v>681</v>
      </c>
    </row>
    <row r="245" spans="1:16" ht="12.75">
      <c r="A245" s="25" t="s">
        <v>45</v>
      </c>
      <c s="29" t="s">
        <v>682</v>
      </c>
      <c s="29" t="s">
        <v>683</v>
      </c>
      <c s="25" t="s">
        <v>47</v>
      </c>
      <c s="30" t="s">
        <v>684</v>
      </c>
      <c s="31" t="s">
        <v>152</v>
      </c>
      <c s="32">
        <v>0.034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12.75">
      <c r="A246" s="34" t="s">
        <v>50</v>
      </c>
      <c r="E246" s="35" t="s">
        <v>47</v>
      </c>
    </row>
    <row r="247" spans="1:5" ht="12.75">
      <c r="A247" s="36" t="s">
        <v>52</v>
      </c>
      <c r="E247" s="37" t="s">
        <v>685</v>
      </c>
    </row>
    <row r="248" spans="1:5" ht="51">
      <c r="A248" t="s">
        <v>54</v>
      </c>
      <c r="E248" s="35" t="s">
        <v>686</v>
      </c>
    </row>
    <row r="249" spans="1:16" ht="12.75">
      <c r="A249" s="25" t="s">
        <v>45</v>
      </c>
      <c s="29" t="s">
        <v>687</v>
      </c>
      <c s="29" t="s">
        <v>362</v>
      </c>
      <c s="25" t="s">
        <v>47</v>
      </c>
      <c s="30" t="s">
        <v>363</v>
      </c>
      <c s="31" t="s">
        <v>283</v>
      </c>
      <c s="32">
        <v>17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12.75">
      <c r="A250" s="34" t="s">
        <v>50</v>
      </c>
      <c r="E250" s="35" t="s">
        <v>47</v>
      </c>
    </row>
    <row r="251" spans="1:5" ht="51">
      <c r="A251" s="36" t="s">
        <v>52</v>
      </c>
      <c r="E251" s="37" t="s">
        <v>688</v>
      </c>
    </row>
    <row r="252" spans="1:5" ht="51">
      <c r="A252" t="s">
        <v>54</v>
      </c>
      <c r="E252" s="35" t="s">
        <v>366</v>
      </c>
    </row>
    <row r="253" spans="1:16" ht="12.75">
      <c r="A253" s="25" t="s">
        <v>45</v>
      </c>
      <c s="29" t="s">
        <v>689</v>
      </c>
      <c s="29" t="s">
        <v>367</v>
      </c>
      <c s="25" t="s">
        <v>47</v>
      </c>
      <c s="30" t="s">
        <v>368</v>
      </c>
      <c s="31" t="s">
        <v>283</v>
      </c>
      <c s="32">
        <v>3</v>
      </c>
      <c s="33">
        <v>0</v>
      </c>
      <c s="33">
        <f>ROUND(ROUND(H253,2)*ROUND(G253,3),2)</f>
      </c>
      <c r="O253">
        <f>(I253*21)/100</f>
      </c>
      <c t="s">
        <v>23</v>
      </c>
    </row>
    <row r="254" spans="1:5" ht="12.75">
      <c r="A254" s="34" t="s">
        <v>50</v>
      </c>
      <c r="E254" s="35" t="s">
        <v>47</v>
      </c>
    </row>
    <row r="255" spans="1:5" ht="12.75">
      <c r="A255" s="36" t="s">
        <v>52</v>
      </c>
      <c r="E255" s="37" t="s">
        <v>690</v>
      </c>
    </row>
    <row r="256" spans="1:5" ht="51">
      <c r="A256" t="s">
        <v>54</v>
      </c>
      <c r="E256" s="35" t="s">
        <v>366</v>
      </c>
    </row>
    <row r="257" spans="1:16" ht="12.75">
      <c r="A257" s="25" t="s">
        <v>45</v>
      </c>
      <c s="29" t="s">
        <v>691</v>
      </c>
      <c s="29" t="s">
        <v>692</v>
      </c>
      <c s="25" t="s">
        <v>47</v>
      </c>
      <c s="30" t="s">
        <v>693</v>
      </c>
      <c s="31" t="s">
        <v>81</v>
      </c>
      <c s="32">
        <v>2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25.5">
      <c r="A258" s="34" t="s">
        <v>50</v>
      </c>
      <c r="E258" s="35" t="s">
        <v>694</v>
      </c>
    </row>
    <row r="259" spans="1:5" ht="12.75">
      <c r="A259" s="36" t="s">
        <v>52</v>
      </c>
      <c r="E259" s="37" t="s">
        <v>401</v>
      </c>
    </row>
    <row r="260" spans="1:5" ht="267.75">
      <c r="A260" t="s">
        <v>54</v>
      </c>
      <c r="E260" s="35" t="s">
        <v>695</v>
      </c>
    </row>
    <row r="261" spans="1:16" ht="12.75">
      <c r="A261" s="25" t="s">
        <v>45</v>
      </c>
      <c s="29" t="s">
        <v>696</v>
      </c>
      <c s="29" t="s">
        <v>697</v>
      </c>
      <c s="25" t="s">
        <v>47</v>
      </c>
      <c s="30" t="s">
        <v>698</v>
      </c>
      <c s="31" t="s">
        <v>152</v>
      </c>
      <c s="32">
        <v>37.488</v>
      </c>
      <c s="33">
        <v>0</v>
      </c>
      <c s="33">
        <f>ROUND(ROUND(H261,2)*ROUND(G261,3),2)</f>
      </c>
      <c r="O261">
        <f>(I261*21)/100</f>
      </c>
      <c t="s">
        <v>23</v>
      </c>
    </row>
    <row r="262" spans="1:5" ht="25.5">
      <c r="A262" s="34" t="s">
        <v>50</v>
      </c>
      <c r="E262" s="35" t="s">
        <v>699</v>
      </c>
    </row>
    <row r="263" spans="1:5" ht="140.25">
      <c r="A263" s="36" t="s">
        <v>52</v>
      </c>
      <c r="E263" s="37" t="s">
        <v>700</v>
      </c>
    </row>
    <row r="264" spans="1:5" ht="102">
      <c r="A264" t="s">
        <v>54</v>
      </c>
      <c r="E264" s="35" t="s">
        <v>701</v>
      </c>
    </row>
    <row r="265" spans="1:16" ht="12.75">
      <c r="A265" s="25" t="s">
        <v>45</v>
      </c>
      <c s="29" t="s">
        <v>702</v>
      </c>
      <c s="29" t="s">
        <v>703</v>
      </c>
      <c s="25" t="s">
        <v>47</v>
      </c>
      <c s="30" t="s">
        <v>704</v>
      </c>
      <c s="31" t="s">
        <v>152</v>
      </c>
      <c s="32">
        <v>37.353</v>
      </c>
      <c s="33">
        <v>0</v>
      </c>
      <c s="33">
        <f>ROUND(ROUND(H265,2)*ROUND(G265,3),2)</f>
      </c>
      <c r="O265">
        <f>(I265*21)/100</f>
      </c>
      <c t="s">
        <v>23</v>
      </c>
    </row>
    <row r="266" spans="1:5" ht="51">
      <c r="A266" s="34" t="s">
        <v>50</v>
      </c>
      <c r="E266" s="35" t="s">
        <v>705</v>
      </c>
    </row>
    <row r="267" spans="1:5" ht="89.25">
      <c r="A267" s="36" t="s">
        <v>52</v>
      </c>
      <c r="E267" s="37" t="s">
        <v>706</v>
      </c>
    </row>
    <row r="268" spans="1:5" ht="102">
      <c r="A268" t="s">
        <v>54</v>
      </c>
      <c r="E268" s="35" t="s">
        <v>701</v>
      </c>
    </row>
    <row r="269" spans="1:16" ht="12.75">
      <c r="A269" s="25" t="s">
        <v>45</v>
      </c>
      <c s="29" t="s">
        <v>707</v>
      </c>
      <c s="29" t="s">
        <v>708</v>
      </c>
      <c s="25" t="s">
        <v>47</v>
      </c>
      <c s="30" t="s">
        <v>709</v>
      </c>
      <c s="31" t="s">
        <v>162</v>
      </c>
      <c s="32">
        <v>747.06</v>
      </c>
      <c s="33">
        <v>0</v>
      </c>
      <c s="33">
        <f>ROUND(ROUND(H269,2)*ROUND(G269,3),2)</f>
      </c>
      <c r="O269">
        <f>(I269*21)/100</f>
      </c>
      <c t="s">
        <v>23</v>
      </c>
    </row>
    <row r="270" spans="1:5" ht="12.75">
      <c r="A270" s="34" t="s">
        <v>50</v>
      </c>
      <c r="E270" s="35" t="s">
        <v>464</v>
      </c>
    </row>
    <row r="271" spans="1:5" ht="12.75">
      <c r="A271" s="36" t="s">
        <v>52</v>
      </c>
      <c r="E271" s="37" t="s">
        <v>710</v>
      </c>
    </row>
    <row r="272" spans="1:5" ht="25.5">
      <c r="A272" t="s">
        <v>54</v>
      </c>
      <c r="E272" s="35" t="s">
        <v>165</v>
      </c>
    </row>
    <row r="273" spans="1:16" ht="12.75">
      <c r="A273" s="25" t="s">
        <v>45</v>
      </c>
      <c s="29" t="s">
        <v>711</v>
      </c>
      <c s="29" t="s">
        <v>712</v>
      </c>
      <c s="25" t="s">
        <v>47</v>
      </c>
      <c s="30" t="s">
        <v>713</v>
      </c>
      <c s="31" t="s">
        <v>152</v>
      </c>
      <c s="32">
        <v>1.823</v>
      </c>
      <c s="33">
        <v>0</v>
      </c>
      <c s="33">
        <f>ROUND(ROUND(H273,2)*ROUND(G273,3),2)</f>
      </c>
      <c r="O273">
        <f>(I273*21)/100</f>
      </c>
      <c t="s">
        <v>23</v>
      </c>
    </row>
    <row r="274" spans="1:5" ht="38.25">
      <c r="A274" s="34" t="s">
        <v>50</v>
      </c>
      <c r="E274" s="35" t="s">
        <v>714</v>
      </c>
    </row>
    <row r="275" spans="1:5" ht="25.5">
      <c r="A275" s="36" t="s">
        <v>52</v>
      </c>
      <c r="E275" s="37" t="s">
        <v>715</v>
      </c>
    </row>
    <row r="276" spans="1:5" ht="102">
      <c r="A276" t="s">
        <v>54</v>
      </c>
      <c r="E276" s="35" t="s">
        <v>701</v>
      </c>
    </row>
    <row r="277" spans="1:16" ht="12.75">
      <c r="A277" s="25" t="s">
        <v>45</v>
      </c>
      <c s="29" t="s">
        <v>716</v>
      </c>
      <c s="29" t="s">
        <v>717</v>
      </c>
      <c s="25" t="s">
        <v>47</v>
      </c>
      <c s="30" t="s">
        <v>718</v>
      </c>
      <c s="31" t="s">
        <v>152</v>
      </c>
      <c s="32">
        <v>26.718</v>
      </c>
      <c s="33">
        <v>0</v>
      </c>
      <c s="33">
        <f>ROUND(ROUND(H277,2)*ROUND(G277,3),2)</f>
      </c>
      <c r="O277">
        <f>(I277*21)/100</f>
      </c>
      <c t="s">
        <v>23</v>
      </c>
    </row>
    <row r="278" spans="1:5" ht="38.25">
      <c r="A278" s="34" t="s">
        <v>50</v>
      </c>
      <c r="E278" s="35" t="s">
        <v>719</v>
      </c>
    </row>
    <row r="279" spans="1:5" ht="38.25">
      <c r="A279" s="36" t="s">
        <v>52</v>
      </c>
      <c r="E279" s="37" t="s">
        <v>720</v>
      </c>
    </row>
    <row r="280" spans="1:5" ht="102">
      <c r="A280" t="s">
        <v>54</v>
      </c>
      <c r="E280" s="35" t="s">
        <v>701</v>
      </c>
    </row>
    <row r="281" spans="1:16" ht="12.75">
      <c r="A281" s="25" t="s">
        <v>45</v>
      </c>
      <c s="29" t="s">
        <v>721</v>
      </c>
      <c s="29" t="s">
        <v>722</v>
      </c>
      <c s="25" t="s">
        <v>47</v>
      </c>
      <c s="30" t="s">
        <v>723</v>
      </c>
      <c s="31" t="s">
        <v>162</v>
      </c>
      <c s="32">
        <v>570.82</v>
      </c>
      <c s="33">
        <v>0</v>
      </c>
      <c s="33">
        <f>ROUND(ROUND(H281,2)*ROUND(G281,3),2)</f>
      </c>
      <c r="O281">
        <f>(I281*21)/100</f>
      </c>
      <c t="s">
        <v>23</v>
      </c>
    </row>
    <row r="282" spans="1:5" ht="12.75">
      <c r="A282" s="34" t="s">
        <v>50</v>
      </c>
      <c r="E282" s="35" t="s">
        <v>464</v>
      </c>
    </row>
    <row r="283" spans="1:5" ht="38.25">
      <c r="A283" s="36" t="s">
        <v>52</v>
      </c>
      <c r="E283" s="37" t="s">
        <v>724</v>
      </c>
    </row>
    <row r="284" spans="1:5" ht="25.5">
      <c r="A284" t="s">
        <v>54</v>
      </c>
      <c r="E284" s="35" t="s">
        <v>165</v>
      </c>
    </row>
    <row r="285" spans="1:16" ht="12.75">
      <c r="A285" s="25" t="s">
        <v>45</v>
      </c>
      <c s="29" t="s">
        <v>725</v>
      </c>
      <c s="29" t="s">
        <v>726</v>
      </c>
      <c s="25" t="s">
        <v>47</v>
      </c>
      <c s="30" t="s">
        <v>727</v>
      </c>
      <c s="31" t="s">
        <v>283</v>
      </c>
      <c s="32">
        <v>12</v>
      </c>
      <c s="33">
        <v>0</v>
      </c>
      <c s="33">
        <f>ROUND(ROUND(H285,2)*ROUND(G285,3),2)</f>
      </c>
      <c r="O285">
        <f>(I285*21)/100</f>
      </c>
      <c t="s">
        <v>23</v>
      </c>
    </row>
    <row r="286" spans="1:5" ht="25.5">
      <c r="A286" s="34" t="s">
        <v>50</v>
      </c>
      <c r="E286" s="35" t="s">
        <v>728</v>
      </c>
    </row>
    <row r="287" spans="1:5" ht="12.75">
      <c r="A287" s="36" t="s">
        <v>52</v>
      </c>
      <c r="E287" s="37" t="s">
        <v>644</v>
      </c>
    </row>
    <row r="288" spans="1:5" ht="114.75">
      <c r="A288" t="s">
        <v>54</v>
      </c>
      <c r="E288" s="35" t="s">
        <v>729</v>
      </c>
    </row>
    <row r="289" spans="1:16" ht="12.75">
      <c r="A289" s="25" t="s">
        <v>45</v>
      </c>
      <c s="29" t="s">
        <v>730</v>
      </c>
      <c s="29" t="s">
        <v>731</v>
      </c>
      <c s="25" t="s">
        <v>47</v>
      </c>
      <c s="30" t="s">
        <v>732</v>
      </c>
      <c s="31" t="s">
        <v>49</v>
      </c>
      <c s="32">
        <v>38.44</v>
      </c>
      <c s="33">
        <v>0</v>
      </c>
      <c s="33">
        <f>ROUND(ROUND(H289,2)*ROUND(G289,3),2)</f>
      </c>
      <c r="O289">
        <f>(I289*21)/100</f>
      </c>
      <c t="s">
        <v>23</v>
      </c>
    </row>
    <row r="290" spans="1:5" ht="89.25">
      <c r="A290" s="34" t="s">
        <v>50</v>
      </c>
      <c r="E290" s="35" t="s">
        <v>733</v>
      </c>
    </row>
    <row r="291" spans="1:5" ht="12.75">
      <c r="A291" s="36" t="s">
        <v>52</v>
      </c>
      <c r="E291" s="37" t="s">
        <v>734</v>
      </c>
    </row>
    <row r="292" spans="1:5" ht="76.5">
      <c r="A292" t="s">
        <v>54</v>
      </c>
      <c r="E292" s="35" t="s">
        <v>735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